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amr\Desktop\"/>
    </mc:Choice>
  </mc:AlternateContent>
  <bookViews>
    <workbookView xWindow="0" yWindow="0" windowWidth="12270" windowHeight="7665"/>
  </bookViews>
  <sheets>
    <sheet name="Contents" sheetId="4" r:id="rId1"/>
    <sheet name="Notes" sheetId="3" r:id="rId2"/>
    <sheet name="Mandatory Spending" sheetId="10" r:id="rId3"/>
    <sheet name="Discretionary Spending" sheetId="5" r:id="rId4"/>
    <sheet name="Revenues" sheetId="6" r:id="rId5"/>
    <sheet name="Appendix" sheetId="7" r:id="rId6"/>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A2" i="3"/>
  <c r="A2" i="7"/>
  <c r="A2" i="6"/>
  <c r="A2" i="5"/>
  <c r="A2" i="10"/>
  <c r="A189" i="6"/>
  <c r="A372" i="10"/>
  <c r="A248" i="10"/>
  <c r="A342" i="5"/>
  <c r="A59" i="4"/>
  <c r="A138" i="4"/>
  <c r="A77" i="4"/>
  <c r="A111" i="4"/>
  <c r="A104" i="4"/>
  <c r="A419" i="6"/>
  <c r="A105" i="4"/>
  <c r="A92" i="4"/>
  <c r="A73" i="4"/>
  <c r="A16" i="4"/>
  <c r="A55" i="4"/>
  <c r="A344" i="6"/>
  <c r="A14" i="4"/>
  <c r="A267" i="5"/>
  <c r="A515" i="10"/>
  <c r="A41" i="4"/>
  <c r="A127" i="4"/>
  <c r="A54" i="7"/>
  <c r="A47" i="4"/>
  <c r="A121" i="4"/>
  <c r="A62" i="4"/>
  <c r="A403" i="5"/>
  <c r="A101" i="4"/>
  <c r="A143" i="4"/>
  <c r="A78" i="4"/>
  <c r="A136" i="4"/>
  <c r="A124" i="4"/>
  <c r="A66" i="4"/>
  <c r="A31" i="10"/>
  <c r="A76" i="4"/>
  <c r="A23" i="4"/>
  <c r="A70" i="4"/>
  <c r="A307" i="6"/>
  <c r="A201" i="6"/>
  <c r="A123" i="4"/>
  <c r="A22" i="4"/>
  <c r="A25" i="4"/>
  <c r="A97" i="4"/>
  <c r="A59" i="5"/>
  <c r="A548" i="10"/>
  <c r="A117" i="4"/>
  <c r="A74" i="4"/>
  <c r="A56" i="10"/>
  <c r="A61" i="4"/>
  <c r="A75" i="7"/>
  <c r="A163" i="5"/>
  <c r="A475" i="10"/>
  <c r="A42" i="4"/>
  <c r="A83" i="4"/>
  <c r="A120" i="4"/>
  <c r="A29" i="4"/>
  <c r="A67" i="4"/>
  <c r="A46" i="4"/>
  <c r="A82" i="6"/>
  <c r="A18" i="4"/>
  <c r="A129" i="4"/>
  <c r="A149" i="5"/>
  <c r="A327" i="10"/>
  <c r="A283" i="10"/>
  <c r="A48" i="4"/>
  <c r="A408" i="6"/>
  <c r="A240" i="5"/>
  <c r="A381" i="6"/>
  <c r="A86" i="4"/>
  <c r="A109" i="4"/>
  <c r="A102" i="4"/>
  <c r="A103" i="4"/>
  <c r="A13" i="4"/>
  <c r="A85" i="7"/>
  <c r="A47" i="6"/>
  <c r="A199" i="10"/>
  <c r="A142" i="4"/>
  <c r="A107" i="4"/>
  <c r="A368" i="6"/>
  <c r="A297" i="6"/>
  <c r="A333" i="6"/>
  <c r="A416" i="5"/>
  <c r="A33" i="4"/>
  <c r="A34" i="4"/>
  <c r="A562" i="10"/>
  <c r="A526" i="10"/>
  <c r="A95" i="4"/>
  <c r="A45" i="5"/>
  <c r="A98" i="4"/>
  <c r="A272" i="6"/>
  <c r="A130" i="4"/>
  <c r="A56" i="4"/>
  <c r="A262" i="10"/>
  <c r="A39" i="4"/>
  <c r="A537" i="10"/>
  <c r="A26" i="4"/>
  <c r="A115" i="5"/>
  <c r="A214" i="6"/>
  <c r="A60" i="6"/>
  <c r="A438" i="10"/>
  <c r="A322" i="5"/>
  <c r="A386" i="10"/>
  <c r="A99" i="7"/>
  <c r="A111" i="10"/>
  <c r="A72" i="4"/>
  <c r="A82" i="4"/>
  <c r="A24" i="4"/>
  <c r="A318" i="6"/>
  <c r="A453" i="10"/>
  <c r="A110" i="4"/>
  <c r="A464" i="10"/>
  <c r="A131" i="10"/>
  <c r="A600" i="10"/>
  <c r="A501" i="10"/>
  <c r="A114" i="4"/>
  <c r="A73" i="5"/>
  <c r="A630" i="10"/>
  <c r="A487" i="10"/>
  <c r="A96" i="4"/>
  <c r="A80" i="4"/>
  <c r="A125" i="4"/>
  <c r="A43" i="4"/>
  <c r="A119" i="4"/>
  <c r="A491" i="5"/>
  <c r="A15" i="4"/>
  <c r="A178" i="6"/>
  <c r="A71" i="6"/>
  <c r="A25" i="5"/>
  <c r="A38" i="4"/>
  <c r="A113" i="4"/>
  <c r="A519" i="6"/>
  <c r="A100" i="4"/>
  <c r="A475" i="5"/>
  <c r="A358" i="5"/>
  <c r="A498" i="6"/>
  <c r="A212" i="5"/>
  <c r="A108" i="4"/>
  <c r="A226" i="6"/>
  <c r="A47" i="7"/>
  <c r="A509" i="6"/>
  <c r="A50" i="4"/>
  <c r="A343" i="10"/>
  <c r="A44" i="4"/>
  <c r="A145" i="4"/>
  <c r="A49" i="4"/>
  <c r="A115" i="4"/>
  <c r="A87" i="4"/>
  <c r="A45" i="4"/>
  <c r="A122" i="4"/>
  <c r="A165" i="6"/>
  <c r="A295" i="5"/>
  <c r="A63" i="4"/>
  <c r="A285" i="6"/>
  <c r="A254" i="6"/>
  <c r="A523" i="5"/>
  <c r="A79" i="4"/>
  <c r="A580" i="5"/>
  <c r="A29" i="7"/>
  <c r="A30" i="4"/>
  <c r="A487" i="6"/>
  <c r="A115" i="6"/>
  <c r="A587" i="10"/>
  <c r="A225" i="5"/>
  <c r="A9" i="4"/>
  <c r="A37" i="4"/>
  <c r="A135" i="5"/>
  <c r="A254" i="5"/>
  <c r="A18" i="7"/>
  <c r="A474" i="6"/>
  <c r="A65" i="4"/>
  <c r="A87" i="10"/>
  <c r="A75" i="4"/>
  <c r="A68" i="4"/>
  <c r="A239" i="6"/>
  <c r="A81" i="4"/>
  <c r="A27" i="4"/>
  <c r="A58" i="4"/>
  <c r="A73" i="10"/>
  <c r="A69" i="4"/>
  <c r="A91" i="4"/>
  <c r="A45" i="10"/>
  <c r="A126" i="4"/>
  <c r="A57" i="4"/>
  <c r="A411" i="10"/>
  <c r="A94" i="4"/>
  <c r="A84" i="4"/>
  <c r="A112" i="4"/>
  <c r="A457" i="5"/>
  <c r="A375" i="5"/>
  <c r="A28" i="4"/>
  <c r="A450" i="6"/>
  <c r="A534" i="6"/>
  <c r="A64" i="4"/>
  <c r="A20" i="6"/>
  <c r="A32" i="4"/>
  <c r="A144" i="4"/>
  <c r="A444" i="5"/>
  <c r="A390" i="5"/>
  <c r="A142" i="6"/>
  <c r="A397" i="10"/>
  <c r="A40" i="4"/>
  <c r="A298" i="10"/>
  <c r="A424" i="10"/>
  <c r="A60" i="4"/>
  <c r="A36" i="4"/>
  <c r="A99" i="4"/>
  <c r="A54" i="4"/>
  <c r="A35" i="4"/>
  <c r="A71" i="4"/>
  <c r="A104" i="6"/>
  <c r="A116" i="4"/>
  <c r="A20" i="10"/>
  <c r="A129" i="6"/>
  <c r="A93" i="6"/>
  <c r="A19" i="4"/>
  <c r="A128" i="4"/>
  <c r="A152" i="10"/>
  <c r="A135" i="4"/>
  <c r="A184" i="5"/>
  <c r="A17" i="4"/>
  <c r="A137" i="4"/>
  <c r="A139" i="4"/>
  <c r="A34" i="6"/>
  <c r="A559" i="5"/>
  <c r="A170" i="10"/>
  <c r="A357" i="6"/>
  <c r="A93" i="4"/>
  <c r="A507" i="5"/>
  <c r="A87" i="5"/>
  <c r="A463" i="6"/>
  <c r="A21" i="4"/>
  <c r="A106" i="4"/>
  <c r="A395" i="6"/>
  <c r="A85" i="4"/>
  <c r="A282" i="5"/>
  <c r="A576" i="10"/>
  <c r="A101" i="5"/>
  <c r="A198" i="5"/>
  <c r="A20" i="4"/>
  <c r="A31" i="4"/>
  <c r="A118" i="4"/>
  <c r="A68" i="7"/>
  <c r="A39" i="7"/>
  <c r="A313" i="10"/>
</calcChain>
</file>

<file path=xl/sharedStrings.xml><?xml version="1.0" encoding="utf-8"?>
<sst xmlns="http://schemas.openxmlformats.org/spreadsheetml/2006/main" count="1814" uniqueCount="487">
  <si>
    <t>Option 1</t>
  </si>
  <si>
    <t>Function 300</t>
  </si>
  <si>
    <t>Billions of Dollars</t>
  </si>
  <si>
    <t>Change in Outlays</t>
  </si>
  <si>
    <t>Phase out the Conservation Stewardship Program</t>
  </si>
  <si>
    <t>*</t>
  </si>
  <si>
    <t>Scale back the Conservation Reserve Program</t>
  </si>
  <si>
    <t>Both alternatives above</t>
  </si>
  <si>
    <t>This option would take effect in October 2019.</t>
  </si>
  <si>
    <t>* = between -$50 million and zero.</t>
  </si>
  <si>
    <t>Option 2</t>
  </si>
  <si>
    <t>Discretionary spending is controlled by annual appropriation acts in which policymakers specify how much money will be provided for certain government programs in specific years. CBO’s baseline projections incorporate the assumption that discretionary funding will not exceed caps imposed by the Budget Control Act of 2011 (Public Law 112-25) and modified by subsequent legislation. To reduce projected deficits through changes in discretionary spending, lawmakers would therefore need to decrease the caps below their current levels or enact appropriations below those caps. The discretionary options in this report could be used either to reduce appropriations below the existing caps or to help comply with those caps. (Using the options merely to comply with existing caps would not reduce projected deficits.)</t>
  </si>
  <si>
    <t>Contents</t>
  </si>
  <si>
    <t>Limit Enrollment in the Department of Agriculture’s Conservation Programs</t>
  </si>
  <si>
    <t>2019-2023</t>
  </si>
  <si>
    <t>2019-2028</t>
  </si>
  <si>
    <t>Option 7</t>
  </si>
  <si>
    <t>Limit Forgiveness of Graduate Student Loans</t>
  </si>
  <si>
    <t>Function 500</t>
  </si>
  <si>
    <t>Savings Estimated Using the Method Established in the Federal Credit Reform Act</t>
  </si>
  <si>
    <t>Increase payments under IDR plans</t>
  </si>
  <si>
    <t>Extend repayment period for IDR plans</t>
  </si>
  <si>
    <t>Savings Estimated Using the Fair-Value Method</t>
  </si>
  <si>
    <t>This option would take effect in July 2019.</t>
  </si>
  <si>
    <t>By law, the costs of federal student loan programs are measured in the budget according to the method established in the Federal Credit Reform Act. The fair-value method is an alternative and is included in this table for informational purposes.</t>
  </si>
  <si>
    <t>IDR = income-driven repayment.</t>
  </si>
  <si>
    <t>a. If both alternatives were adopted, the total savings would be greater than the sum of the savings if the alternatives were individually adopted because of interactions between the two alternatives.</t>
  </si>
  <si>
    <t>Option 11</t>
  </si>
  <si>
    <t>Adopt a Voucher Plan and Slow the Growth of Federal Contributions for the Federal Employees Health Benefits Program</t>
  </si>
  <si>
    <t>Function 550</t>
  </si>
  <si>
    <t>Adopt a Voucher Plan, With Growth Based on the CPI-U</t>
  </si>
  <si>
    <t>Change in Discretionary Spending</t>
  </si>
  <si>
    <t>Budget authority</t>
  </si>
  <si>
    <t>Outlays</t>
  </si>
  <si>
    <t>Adopt a Voucher Plan, With Growth Based on the Chained CPI-U</t>
  </si>
  <si>
    <t>This option would take effect in January 2021.</t>
  </si>
  <si>
    <t>CPI-U = consumer price index for all urban consumers; * = between -$50 million and zero.</t>
  </si>
  <si>
    <t>a. Includes estimated savings by the Postal Service, whose spending is classified as off-budget.</t>
  </si>
  <si>
    <t>b. Estimates include the effects on Social Security payroll tax receipts, which are classified as off-budget.</t>
  </si>
  <si>
    <t>c. Changes in discretionary spending are not included in this total because they would be realized only if future appropriations were adjusted accordingly and because the Congress uses different procedures to enforce its budgetary goals related to discretionary spending.</t>
  </si>
  <si>
    <t>Option 12</t>
  </si>
  <si>
    <t>Establish Caps on Federal Spending for Medicaid</t>
  </si>
  <si>
    <t>Apply Caps to All Eligibility Categories, With Growth of Caps Based on the CPI-U</t>
  </si>
  <si>
    <t>Decrease (-) in the Deficit</t>
  </si>
  <si>
    <t>Apply Caps to All Eligibility Categories, With Growth of Caps Based on the CPI-U Plus 1 Percentage Point</t>
  </si>
  <si>
    <t>Apply Caps to Adult and Children Eligibility Categories Only, With Growth of Caps Based on the CPI-U</t>
  </si>
  <si>
    <t>Apply Caps to Adult and Children Eligibility Categories Only, With Growth of Caps Based on the CPI-U Plus 1 Percentage Point</t>
  </si>
  <si>
    <t>Sources: Congressional Budget Office; staff of the Joint Committee on Taxation.</t>
  </si>
  <si>
    <t>CPI-U = consumer price index for all urban consumers; * = between -$500 million and zero.</t>
  </si>
  <si>
    <t>a. This alternative would take effect in October 2021, although some changes to outlays and revenues would occur earlier.</t>
  </si>
  <si>
    <t>c. This alternative would take effect in October 2022, although some changes to outlays and revenues would occur earlier.</t>
  </si>
  <si>
    <t>Option 3</t>
  </si>
  <si>
    <t>Option 4</t>
  </si>
  <si>
    <t>Option 5</t>
  </si>
  <si>
    <t>Option 6</t>
  </si>
  <si>
    <t>Option 8</t>
  </si>
  <si>
    <t>Option 9</t>
  </si>
  <si>
    <t>Option 10</t>
  </si>
  <si>
    <t>Option 13</t>
  </si>
  <si>
    <t>Option 14</t>
  </si>
  <si>
    <t>Option 15</t>
  </si>
  <si>
    <t>Option 16</t>
  </si>
  <si>
    <t>Option 17</t>
  </si>
  <si>
    <t>Option 18</t>
  </si>
  <si>
    <t>Option 19</t>
  </si>
  <si>
    <t>Option 20</t>
  </si>
  <si>
    <t>Option 21</t>
  </si>
  <si>
    <t>Option 22</t>
  </si>
  <si>
    <t>Option 23</t>
  </si>
  <si>
    <t>Option 24</t>
  </si>
  <si>
    <t>Option 25</t>
  </si>
  <si>
    <t>Option 26</t>
  </si>
  <si>
    <t>Option 27</t>
  </si>
  <si>
    <t>Option 28</t>
  </si>
  <si>
    <t>Option 29</t>
  </si>
  <si>
    <t>Option 30</t>
  </si>
  <si>
    <t>Option 31</t>
  </si>
  <si>
    <t>Option 32</t>
  </si>
  <si>
    <t>Option 33</t>
  </si>
  <si>
    <t>Option 34</t>
  </si>
  <si>
    <t>Option 35</t>
  </si>
  <si>
    <t>Option 36</t>
  </si>
  <si>
    <t>Option 37</t>
  </si>
  <si>
    <t>Option 38</t>
  </si>
  <si>
    <t>Option 39</t>
  </si>
  <si>
    <t>Option 40</t>
  </si>
  <si>
    <t>Option A-1</t>
  </si>
  <si>
    <t>Option A-2</t>
  </si>
  <si>
    <t>Option A-3</t>
  </si>
  <si>
    <t>Option A-4</t>
  </si>
  <si>
    <t>Option A-5</t>
  </si>
  <si>
    <t>Option A-6</t>
  </si>
  <si>
    <t>Option A-7</t>
  </si>
  <si>
    <t>Option A-8</t>
  </si>
  <si>
    <t>Option A-9</t>
  </si>
  <si>
    <t>Notes</t>
  </si>
  <si>
    <t>Eliminate Title I Agriculture Programs</t>
  </si>
  <si>
    <t>Function 350</t>
  </si>
  <si>
    <t>This option would take effect in October 2023.</t>
  </si>
  <si>
    <t>Reduce Subsidies in the Crop Insurance Program</t>
  </si>
  <si>
    <t>Reduce premium subsidies</t>
  </si>
  <si>
    <t>Limit administrative expenses and the rate of return</t>
  </si>
  <si>
    <t>This option would take effect in June 2019.</t>
  </si>
  <si>
    <t>Limit ARC and PLC Payment Acres to 30 Percent of Base Acres</t>
  </si>
  <si>
    <t>This option would take effect in crop year 2024.</t>
  </si>
  <si>
    <t>Raise Fannie Mae’s and Freddie Mac’s Guarantee Fees and Decrease their Eligible Loan Limits</t>
  </si>
  <si>
    <t>Function 370</t>
  </si>
  <si>
    <t>Increase guarantee fees</t>
  </si>
  <si>
    <t>Decrease loan limits</t>
  </si>
  <si>
    <t>a. Excludes the potential effects on federal spending for the Federal Housing Administration and the Government National Mortgage Association. Spending for those agencies is set through annual appropriation acts and thus is classified as discretionary, whereas spending for Fannie Mae and Freddie Mac is not determined by appropriation acts and thus is classified as mandatory.</t>
  </si>
  <si>
    <t>b. If both alternatives were enacted together, the total effects would be less than the sum of the effects for each alternative because of interactions between the approaches.</t>
  </si>
  <si>
    <t>Eliminate or Reduce the Add-On to Pell Grants, Which Is Funded With Mandatory Spending</t>
  </si>
  <si>
    <t>Eliminate Mandatory Add-On Funding</t>
  </si>
  <si>
    <t>Reduce Mandatory Add-On Funding</t>
  </si>
  <si>
    <t>The estimates are relative to the Congressional Budget Office's adjusted April 2018 baseline, updated to account for the increase to the maximum discretionary award in the appropriation for fiscal year 2019.</t>
  </si>
  <si>
    <t>Reduce or Eliminate Subsidized Loans for Undergraduate Students</t>
  </si>
  <si>
    <t>Restrict access to subsidized loans to students eligible for Pell grants</t>
  </si>
  <si>
    <t>Eliminate subsidized loans altogether</t>
  </si>
  <si>
    <t>Reduce or Eliminate Public Service Loan Forgiveness</t>
  </si>
  <si>
    <t>Cap PSLF at $57,500</t>
  </si>
  <si>
    <t>Eliminate PSLF</t>
  </si>
  <si>
    <t>By law, the costs of federal student loan programs are measured in the budget according to the method established in the Federal Credit Reform Act. The fair-value method is an alternative approach and is included in this table for informational purposes.</t>
  </si>
  <si>
    <t>PSLF = Public Service Loan Forgiveness.</t>
  </si>
  <si>
    <t>Remove the Cap on Interest Rates for Student Loans</t>
  </si>
  <si>
    <t>Remove the cap for PLUS and graduate loans</t>
  </si>
  <si>
    <t>Remove the cap for all loans</t>
  </si>
  <si>
    <t>Limit States’ Taxes on Health Care Providers</t>
  </si>
  <si>
    <t>Lower the safe-harbor threshold to 5 percent</t>
  </si>
  <si>
    <t>Lower the safe-harbor threshold to 2.5 percent</t>
  </si>
  <si>
    <t>Eliminate the safe-harbor threshold</t>
  </si>
  <si>
    <t>This option would take effect in October 2020.</t>
  </si>
  <si>
    <t>Reduce Federal Medicaid Matching Rates</t>
  </si>
  <si>
    <t>Use the Same FMAP for All Categories of Administrative Services</t>
  </si>
  <si>
    <t>Remove the FMAP Floor</t>
  </si>
  <si>
    <t>Reduce the Matching Rate for Enrollees Made Eligible by the ACA</t>
  </si>
  <si>
    <t>This option would take effect in October 2020, although in some cases changes to outlays and revenues would occur earlier.</t>
  </si>
  <si>
    <t>ACA = Affordable Care Act; FMAP = federal medical assistance percentage; * = between -$500 million and zero.</t>
  </si>
  <si>
    <t>a. Estimates include the effects on Social Security payroll tax receipts, which are classified as off-budget.</t>
  </si>
  <si>
    <t>Introduce Enrollment Fees Under TRICARE for Life</t>
  </si>
  <si>
    <t>MERHCF</t>
  </si>
  <si>
    <t>Medicare</t>
  </si>
  <si>
    <t> 0</t>
  </si>
  <si>
    <t> 0.2</t>
  </si>
  <si>
    <t> 0.4</t>
  </si>
  <si>
    <t> 0.7</t>
  </si>
  <si>
    <t> 0.8</t>
  </si>
  <si>
    <t> 0.9</t>
  </si>
  <si>
    <t> 1.3</t>
  </si>
  <si>
    <t> 5.2</t>
  </si>
  <si>
    <t>Total</t>
  </si>
  <si>
    <t>MERHCF = Department of Defense Medicare-Eligible Retiree Health Care Fund.</t>
  </si>
  <si>
    <t>Introduce Minimum Out-of-Pocket Requirements Under TRICARE for Life</t>
  </si>
  <si>
    <t> -0.5</t>
  </si>
  <si>
    <t> -1.1</t>
  </si>
  <si>
    <t> -1.4</t>
  </si>
  <si>
    <t> -1.5</t>
  </si>
  <si>
    <t> -1.6</t>
  </si>
  <si>
    <t> -1.7</t>
  </si>
  <si>
    <t> -9.3</t>
  </si>
  <si>
    <t>This option would take effect in January 2022, although some changes to outlays would occur earlier.</t>
  </si>
  <si>
    <t>Change the Cost-Sharing Rules for Medicare and Restrict Medigap Insurance</t>
  </si>
  <si>
    <t>Function 570</t>
  </si>
  <si>
    <t>Establish uniform cost sharing for Medicare</t>
  </si>
  <si>
    <t>Restrict medigap plans</t>
  </si>
  <si>
    <t>This option would take effect in January 2022.</t>
  </si>
  <si>
    <t>Increase Premiums for Parts B and D of Medicare</t>
  </si>
  <si>
    <t>Increase basic premiums</t>
  </si>
  <si>
    <t>Freeze income thresholds for income-related premiums</t>
  </si>
  <si>
    <t>This option would take effect in January 2020.</t>
  </si>
  <si>
    <t>* = between -$500 million and zero.</t>
  </si>
  <si>
    <t>a. If both alternatives were enacted together, the total of their effects would be less than the sum of the effects for each alternative because of interactions between the approaches.</t>
  </si>
  <si>
    <t>Raise the Age of Eligibility for Medicare to 67</t>
  </si>
  <si>
    <t>Raise the Age of Eligibility for Medicare to 67 by Two Months Each Year</t>
  </si>
  <si>
    <t>Medicaid and subsidies through health insurance marketplaces</t>
  </si>
  <si>
    <t> 2.1</t>
  </si>
  <si>
    <t> 3.6</t>
  </si>
  <si>
    <t> 7.0</t>
  </si>
  <si>
    <t> 9.0</t>
  </si>
  <si>
    <t> 27.8</t>
  </si>
  <si>
    <t>Raise the Age of Eligibility for Medicare to 67 by Three Months Each Year</t>
  </si>
  <si>
    <t> 1.1</t>
  </si>
  <si>
    <t> 2.9</t>
  </si>
  <si>
    <t> 5.0</t>
  </si>
  <si>
    <t> 7.5</t>
  </si>
  <si>
    <t> 10.2</t>
  </si>
  <si>
    <t> 12.9</t>
  </si>
  <si>
    <t> 39.6</t>
  </si>
  <si>
    <t>This option would take effect in January 2023.</t>
  </si>
  <si>
    <t>a. Estimates include the effects on Social Security outlays, which are classified as off-budget.</t>
  </si>
  <si>
    <t>Reduce Medicare’s Coverage of Bad Debt</t>
  </si>
  <si>
    <t>Reduce the percentage of allowable bad debt to 45 percent</t>
  </si>
  <si>
    <t>Reduce the percentage of allowable bad debt to 25 percent</t>
  </si>
  <si>
    <t>Eliminate the coverage of allowable bad debt</t>
  </si>
  <si>
    <t>Require Manufacturers to Pay a Minimum Rebate on Drugs Covered Under Part D of Medicare for Low-Income Beneficiaries</t>
  </si>
  <si>
    <t>Modify Payments to Medicare Advantage Plans for Health Risk</t>
  </si>
  <si>
    <t>Increase the minimum risk reduction from 5.9 percent to 8 percent</t>
  </si>
  <si>
    <t>Increase the minimum risk reduction from 5.9 percent to 8 percent scaled by insurer and region</t>
  </si>
  <si>
    <t>Modify how risk scores are constructed</t>
  </si>
  <si>
    <t>Reduce Quality Bonus Payments to Medicare Advantage Plans</t>
  </si>
  <si>
    <t>Eliminate Medicare Advantage benchmark increases that are tied to quality scores</t>
  </si>
  <si>
    <t>Eliminate double bonuses from Medicare Advantage benchmarks</t>
  </si>
  <si>
    <t>Consolidate and Reduce Federal Payments for Graduate Medical Education at Teaching Hospitals</t>
  </si>
  <si>
    <t>Function 550, 570</t>
  </si>
  <si>
    <t>Establish a grant program, with growth of grant based on the CPI-U</t>
  </si>
  <si>
    <t>Establish a grant program, with growth of grant based on the CPI-U minus 1 percentage point</t>
  </si>
  <si>
    <t>CPI-U = consumer price index for all urban consumers.</t>
  </si>
  <si>
    <t>Convert Multiple Assistance Programs for Lower-Income People Into Smaller Block Grants to States</t>
  </si>
  <si>
    <t>Function 600</t>
  </si>
  <si>
    <t>Change in Mandatory Outlays</t>
  </si>
  <si>
    <t>Convert SNAP to block grant</t>
  </si>
  <si>
    <t>Convert child nutrition programs to block grants</t>
  </si>
  <si>
    <t>SNAP = Supplemental Nutrition Assistance Program.</t>
  </si>
  <si>
    <t>Eliminate Subsidies for Certain Meals in the National School Lunch, School Breakfast, and Child and Adult Care Food Programs</t>
  </si>
  <si>
    <t>Reduce TANF’s State Family Assistance Grant by 10 Percent</t>
  </si>
  <si>
    <t>Eliminate Supplemental Security Income Benefits for Disabled Children</t>
  </si>
  <si>
    <t>Change in Discretionary Outlays</t>
  </si>
  <si>
    <t>Link Initial Social Security Benefits to Average Prices Instead of Average Earnings</t>
  </si>
  <si>
    <t>Function 650</t>
  </si>
  <si>
    <t>Apply pure price indexing</t>
  </si>
  <si>
    <t>Apply progressive price indexing</t>
  </si>
  <si>
    <t>Make Social Security’s Benefit Structure More Progressive</t>
  </si>
  <si>
    <t>Use 90/32/5 PIA factors</t>
  </si>
  <si>
    <t>Use 100/25/5 PIA factors</t>
  </si>
  <si>
    <t>PIA = primary insurance amount; * = between -$50 million and zero.</t>
  </si>
  <si>
    <t>Raise the Full Retirement Age for Social Security</t>
  </si>
  <si>
    <t>Require Social Security Disability Insurance Applicants to Have Worked More in Recent Years</t>
  </si>
  <si>
    <t>Eliminate Eligibility for Starting Social Security Disability Benefits at Age 62 or Later</t>
  </si>
  <si>
    <t>Narrow Eligibility for Veterans’ Disability Compensation by Excluding Certain Disabilities Unrelated to Military Duties</t>
  </si>
  <si>
    <t>Function 700</t>
  </si>
  <si>
    <t>Exclude certain disabilities from veterans' disability compensation</t>
  </si>
  <si>
    <t>Exclude certain disabilities from veterans' disability compensation for new applicants</t>
  </si>
  <si>
    <t>* = between -$50 million and zero</t>
  </si>
  <si>
    <t>End VA’s Individual Unemployability Payments to Disabled Veterans at the Full Retirement Age for Social Security</t>
  </si>
  <si>
    <t>End IU payments to all veterans age 67 or older</t>
  </si>
  <si>
    <t>End IU payments to all veterans age 67 or older who would begin receiving IU after December 2019</t>
  </si>
  <si>
    <t>IU = Individual Unemployability.</t>
  </si>
  <si>
    <t>Reduce VA’s Disability Benefits to Veterans Who Are Older Than the Full Retirement Age for Social Security</t>
  </si>
  <si>
    <t>Narrow Eligibility for VA’s Disability Compensation by Excluding Veterans With Low Disability Ratings</t>
  </si>
  <si>
    <t>Provide disability compensation only for veterans with disability ratings of 30 percent or higher</t>
  </si>
  <si>
    <t>Provide disability compensation only for new applicants with disability ratings of 30 percent or higher</t>
  </si>
  <si>
    <t>Use an Alternative Measure of Inflation to Index Social Security and Other Mandatory Programs</t>
  </si>
  <si>
    <t>Function 050, 500, 550, 570, 600, 650, 700, 800</t>
  </si>
  <si>
    <t>Social Security</t>
  </si>
  <si>
    <t>Health programs</t>
  </si>
  <si>
    <t>COLA = cost-of-living adjustment; SNAP = Supplemental Nutrition Assistance Program; * = between -$50 million and $50 million.</t>
  </si>
  <si>
    <t>a. Other benefit programs with COLAs include civil service retirement, military retirement, Supplemental Security Income, veterans' pensions and compensation, and other retirement programs whose COLAs are linked directly to those for Social Security or civil service retirement.</t>
  </si>
  <si>
    <t>b. The policy change would reduce payments from other federal programs to people who also receive benefits from SNAP. Because SNAP benefits are based on a formula that considers such income, a decrease in those other payments would lead to an increase in SNAP benefits.</t>
  </si>
  <si>
    <t>c. Other federal spending includes changes to benefits and various aspects (eligibility thresholds, funding levels, and payment rates, for instance) of other federal programs, such as those providing Pell grants and student loans, SNAP, child nutrition programs, and programs (other than health programs) linked to the federal poverty guidelines. (The changes in spending on SNAP included here are those besides the changes in benefits that result from interactions with COLA programs.)</t>
  </si>
  <si>
    <t>d. The effects on revenues reflect the reduction in marketplace subsidies for health insurance premiums and slightly higher enrollment in employment-based coverage under the option.</t>
  </si>
  <si>
    <t>Reduce the Department of Defense’s Budget</t>
  </si>
  <si>
    <t>Function 050</t>
  </si>
  <si>
    <t>Reduce DoD's Budget by 10 Percent Relative to the Amount Planned for 2022</t>
  </si>
  <si>
    <t>Change in Planned Defense Spending</t>
  </si>
  <si>
    <t>Reduce DoD's Budget by 5 Percent Relative to the Amount Planned for 2022</t>
  </si>
  <si>
    <t>Estimates of savings displayed in the table are based on the 2019 Future Years Defense Program and the Congressional Budget Office's extension of that plan.</t>
  </si>
  <si>
    <t>DoD = Department of Defense.</t>
  </si>
  <si>
    <t>Reduce DoD’s Operation and Maintenance Appropriation (Excluding Funding for the Defense Health Program) </t>
  </si>
  <si>
    <t>Freeze O&amp;M Budget Authority for Five Years and Then Limit Its Growth to the Rate of Inflation</t>
  </si>
  <si>
    <t>Limit the Growth of O&amp;M Budget Authority to the Rate of Inflation</t>
  </si>
  <si>
    <t>DoD = Department of Defense; O&amp;M = operation and maintenance.</t>
  </si>
  <si>
    <t>Cap Increases in Basic Pay for Military Service Members</t>
  </si>
  <si>
    <t>Change in Spending</t>
  </si>
  <si>
    <t>About 25 percent of the savings displayed in the table reflect intragovernmental transfers and thus would not reduce the deficit.</t>
  </si>
  <si>
    <t>Replace Some Military Personnel With Civilian Employees</t>
  </si>
  <si>
    <t>About 40 percent of the savings displayed in the table reflect intragovernmental transfers and thus would not reduce the deficit.</t>
  </si>
  <si>
    <t>Cancel Plans to Purchase Additional F-35 Joint Strike Fighters and Instead Purchase F-16s and F/A-18s</t>
  </si>
  <si>
    <t>Stop Building Ford Class Aircraft Carriers</t>
  </si>
  <si>
    <t>Reduce Funding for Naval Ship Construction to Historical Levels </t>
  </si>
  <si>
    <t>Reduce the Size of the Nuclear Triad</t>
  </si>
  <si>
    <t>Retain a Nuclear Triad With 10 Submarines, 300 ICBMs, and 1,550 Warheads</t>
  </si>
  <si>
    <t>Retain a Nuclear Triad With 8 Submarines, 150 ICBMs, and 1,000 Warheads</t>
  </si>
  <si>
    <t>ICBM = intercontinental ballistic missile; * = between −$50 million and $50 million.</t>
  </si>
  <si>
    <t>Cancel the Long-Range Standoff Weapon</t>
  </si>
  <si>
    <t>Defer Development of the B-21 Bomber</t>
  </si>
  <si>
    <t>Modify TRICARE Enrollment Fees and Cost Sharing for Working-Age Military Retirees</t>
  </si>
  <si>
    <t>This option would take effect in January 2021, although some changes to outlays would occur earlier.</t>
  </si>
  <si>
    <t>* = between -$50 million and $50 million.</t>
  </si>
  <si>
    <t>b. Changes in discretionary spending are not included in this total because they would be realized only if future appropriations were adjusted accordingly and because the Congress uses different procedures to enforce its budgetary goals related to discretionary spending.</t>
  </si>
  <si>
    <t>Reduce the Size of the Bomber Force by Retiring the B-1B</t>
  </si>
  <si>
    <t>Estimates of savings displayed in the table are based on cost estimates from the Air Force.</t>
  </si>
  <si>
    <t>Reduce the Size of the Fighter Force by Retiring the F-22</t>
  </si>
  <si>
    <t>Cancel the Ground-Based Midcourse Defense System</t>
  </si>
  <si>
    <t>Reduce the Basic Allowance for Housing to 80 Percent of Average Housing Costs</t>
  </si>
  <si>
    <t>* = between −$50 million and zero.</t>
  </si>
  <si>
    <t>Cancel Development and Production of the New Missile in the Ground-Based Strategic Deterrent Program</t>
  </si>
  <si>
    <t>Reduce Funding for International Affairs Programs</t>
  </si>
  <si>
    <t>Function 150</t>
  </si>
  <si>
    <t>Reduce Appropriations for Global Health to Their Level in 2000</t>
  </si>
  <si>
    <t>The estimate of savings stems from the difference between the proposed funding and amounts in the Congressional Budget Office's baseline, which are determined by 2018 appropriations and adjusted for inflation.</t>
  </si>
  <si>
    <t>Eliminate Human Space Exploration Programs</t>
  </si>
  <si>
    <t>Function 250</t>
  </si>
  <si>
    <t>Reduce Department of Energy Funding for Energy Technology Development</t>
  </si>
  <si>
    <t>Function 270</t>
  </si>
  <si>
    <t>Reduce Funding for Fossil Energy Research, Development, and Demonstration</t>
  </si>
  <si>
    <t>Reduce Funding for Nuclear Energy Research, Development, and Demonstration</t>
  </si>
  <si>
    <t>Reduce Funding for Energy Efficiency and Renewable Energy Research, Development, and Demonstration</t>
  </si>
  <si>
    <t>Eliminate Funding for Amtrak and the Essential Air Service Program</t>
  </si>
  <si>
    <t>Function 400</t>
  </si>
  <si>
    <t>Eliminate Funding for Amtrak</t>
  </si>
  <si>
    <t>Discontinue Payments to Air Carriers Under the Essential Air Service Program</t>
  </si>
  <si>
    <t>Eliminate the Essential Air Service Program</t>
  </si>
  <si>
    <t>Limit Highway and Transit Funding to Expected Revenues</t>
  </si>
  <si>
    <t>Budget authority (Obligation limitations)</t>
  </si>
  <si>
    <t>Most of the outlays for the highway program are controlled by limitations on obligations set in annual appropriation acts rather than by contract authority (a mandatory form of budget authority) set in authorizing law. By the Congressional Budget Office's estimate, $739 million in contract authority is exempt from the limitations each year; spending stemming from that authority would not be affected by this option.</t>
  </si>
  <si>
    <t>Eliminate the Federal Transit Administration</t>
  </si>
  <si>
    <t>Budget authority (Including obligation limitations)</t>
  </si>
  <si>
    <t>The option would eliminate programs currently funded from two sources: the mass transit account of the Highway Trust Fund and the general fund of the Treasury. Programs funded from the Highway Trust Fund receive mandatory budget authority in the form of contract authority. The Congressional Budget Office expects that the contract authority will continue to be controlled by limitations on obligations contained in appropriation acts. The budgetary resources reflect the estimated obligation limitations contained in CBO's adjusted April 2018 baseline and the estimated budget authority for those programs funded from the general fund.</t>
  </si>
  <si>
    <t>Increase the Passenger Fee for Aviation Security</t>
  </si>
  <si>
    <t>Fees collected under this option could be recorded in the budget as revenues or as discretionary or mandatory offsets to spending, depending on the specific legislative language used to increase them.</t>
  </si>
  <si>
    <t>Eliminate Federal Funding for National Community Service </t>
  </si>
  <si>
    <t>Eliminate Head Start</t>
  </si>
  <si>
    <t>Tighten Eligibility for Pell Grants</t>
  </si>
  <si>
    <t>Restrict Pell Grants to Students With an EFC Less Than or Equal to 65 Percent of the Maximum Pell Grant Award</t>
  </si>
  <si>
    <t>Restrict Pell Grants to Students With an EFC of Zero</t>
  </si>
  <si>
    <t>Restrict Pell Grants to Students in Families With Income Below 250 Percent of the Federal Poverty Level</t>
  </si>
  <si>
    <t>EFC = expected family contribution; * = between -$50 million and zero.</t>
  </si>
  <si>
    <t>Increase Payments by Tenants in Federally Assisted Housing</t>
  </si>
  <si>
    <t>Reduce Funding for the Housing Choice Voucher Program or Eliminate the Program</t>
  </si>
  <si>
    <t>Reduce Funding for the Housing Choice Voucher Program</t>
  </si>
  <si>
    <t>Eliminate the Housing Choice Voucher Program</t>
  </si>
  <si>
    <t>End Enrollment in VA Medical Care for Veterans in Priority Groups 7 and 8</t>
  </si>
  <si>
    <t>Discretionary savings accrue to the Department of Veterans Affairs. Increases in mandatory outlays are projected for the Medicare and Medicaid programs and for federal spending on subsidies provided through the health insurance marketplaces established under the Affordable Care Act.</t>
  </si>
  <si>
    <t>Reduce the Annual Across-the-Board Adjustment for Federal Civilian Employees’ Pay</t>
  </si>
  <si>
    <t>Function 050, 150, 250, 270, 300, 350, 370, 400, 450, 500, 550, 570, 600, 650, 700, 750, 800</t>
  </si>
  <si>
    <t>Reduce the Size of the Federal Workforce Through Attrition</t>
  </si>
  <si>
    <t>Reduce Funding for Certain Grants to State and Local Governments</t>
  </si>
  <si>
    <t>Function 270, 300, 450, 500, 750</t>
  </si>
  <si>
    <t>Reduce Department of Energy Grants for Energy Conservation and Weatherization</t>
  </si>
  <si>
    <t>Reduce Environmental Protection Agency Funding for Wastewater and Drinking Water Infrastructure and Other Grants</t>
  </si>
  <si>
    <t>Reduce Department of Housing and Urban Development Funding for Community Development Block Grants</t>
  </si>
  <si>
    <t>Reduce Funding for Certain Department of Education Grants</t>
  </si>
  <si>
    <t>Reduce Funding for Certain Department of Justice Grants</t>
  </si>
  <si>
    <t>Repeal the Davis-Bacon Act</t>
  </si>
  <si>
    <t>Function 050, 250, 270, 300, 350, 370, 400, 450, 500, 550, 600, 700, 750, 800</t>
  </si>
  <si>
    <t>Spending authority</t>
  </si>
  <si>
    <t>Spending authority includes budget authority as well as obligation limitations (such as those for certain transportation programs). The estimates are relative to the Congressional Budget Office's adjusted April 2018 baseline, further adjusted to exclude the extrapolation over the 2019-2028 period of the large amount of emergency funding for disaster assistance provided in 2018 to the Federal Emergency Management Agency.</t>
  </si>
  <si>
    <t>Increase Individual Income Tax Rates</t>
  </si>
  <si>
    <t>Change in Revenues</t>
  </si>
  <si>
    <t>Raise all tax rates on ordinary income by 1 percentage point</t>
  </si>
  <si>
    <t>Raise ordinary income tax rates in the four highest brackets by 1 percentage point</t>
  </si>
  <si>
    <t>Raise ordinary income tax rates in the two highest brackets by 1 percentage point</t>
  </si>
  <si>
    <t>Source: Staff of the Joint Committee on Taxation.</t>
  </si>
  <si>
    <t>This option would take effect in January 2019.</t>
  </si>
  <si>
    <t>The estimates include the effects on outlays resulting from changes in refundable tax credits.</t>
  </si>
  <si>
    <t>Raise the Tax Rates on Long-Term Capital Gains and Qualified Dividends by 2 Percentage Points and Adjust Tax Brackets</t>
  </si>
  <si>
    <t>Raise rates on long-term capital gains and dividends by 2 percentage points</t>
  </si>
  <si>
    <t>Also align top two brackets to match the third and sixth brackets applicable to ordinary income</t>
  </si>
  <si>
    <t>Also align top two brackets to match the third and fifth brackets applicable to ordinary income</t>
  </si>
  <si>
    <t>Eliminate or Modify Head-of-Household Filing Status </t>
  </si>
  <si>
    <t>Eliminate head-of-household filing status</t>
  </si>
  <si>
    <t>Limit head-of-household filing status to unmarried people with a qualifying child under 17</t>
  </si>
  <si>
    <t>Curtail the Deduction for Charitable Giving</t>
  </si>
  <si>
    <t>Limit deductibility to charitable contributions in excess of 2 percent of adjusted gross income</t>
  </si>
  <si>
    <t>Limit deductibility to cash contributions</t>
  </si>
  <si>
    <t>Eliminate Itemized Deductions</t>
  </si>
  <si>
    <t>Change the Tax Treatment of Capital Gains From Sales of Inherited Assets</t>
  </si>
  <si>
    <t>Eliminate the Tax Exemption for New Qualified Private Activity Bonds</t>
  </si>
  <si>
    <t>Expand the Base of the Net Investment Income Tax to Include the Income of Active Participants in S Corporations and Limited Partnerships</t>
  </si>
  <si>
    <t>Tax Carried Interest as Ordinary Income</t>
  </si>
  <si>
    <t>Include Disability Payments From the Department of Veterans Affairs in Taxable Income</t>
  </si>
  <si>
    <t>Include all disability payments in taxable income</t>
  </si>
  <si>
    <t>Include disability payments in taxable income only for veterans with a disability rating of 20 percent or less</t>
  </si>
  <si>
    <t>* = between zero and $50 million.</t>
  </si>
  <si>
    <t>Include Employer-Paid Premiums for Income Replacement Insurance in Employees’ Taxable Income</t>
  </si>
  <si>
    <t>To the extent that the option would affect Social Security payroll taxes, a portion of the revenues would be off-budget. In addition, the option would increase outlays for Social Security by a small amount. The estimates do not include those effects on outlays.</t>
  </si>
  <si>
    <t>Reduce Tax Subsidies for Employment-Based Health Insurance</t>
  </si>
  <si>
    <t>Replace the Excise Tax With a Limit on the Income and Payroll Tax Exclusions for Employment-Based Health Insurance Set at the 50th Percentile of Premiums</t>
  </si>
  <si>
    <t>Replace the Excise Tax With a Limit on the Income and Payroll Tax Exclusions for Employment-Based Health Insurance Set at the 75th Percentile of Premiums</t>
  </si>
  <si>
    <t>Replace the Excise Tax With a Limit on Only the Income Tax Exclusion for Employment-Based Health Insurance Set at the 50th Percentile of Premiums</t>
  </si>
  <si>
    <t>Sources: Staff of the Joint Committee on Taxation; Congressional Budget Office.</t>
  </si>
  <si>
    <t>Further Limit Annual Contributions to Retirement Plans</t>
  </si>
  <si>
    <t>Tax Social Security and Railroad Retirement Benefits in the Same Way That Distributions From Defined Benefit Pensions Are Taxed</t>
  </si>
  <si>
    <t>Eliminate Certain Tax Preferences for Education Expenses</t>
  </si>
  <si>
    <t>Lower the Investment Income Limit for the Earned Income Tax Credit and Extend That Limit to the Refundable Portion of the Child Tax Credit</t>
  </si>
  <si>
    <t>The estimates represent the change in the overall budget balance that would result from the sum of changes to revenues and outlays.</t>
  </si>
  <si>
    <t>Require Earned Income Tax Credit and Child Tax Credit Claimants to Have a Social Security Number That Is Valid for Employment</t>
  </si>
  <si>
    <t>Increase the Payroll Tax Rate for Medicare Hospital Insurance </t>
  </si>
  <si>
    <t>Increase rate by 1 percentage point</t>
  </si>
  <si>
    <t>Increase rate by 2 percentage points</t>
  </si>
  <si>
    <t>Increase the Payroll Tax Rate for Social Security</t>
  </si>
  <si>
    <t>The change in revenues would consist of an increase in receipts from Social Security payroll taxes (which would be off-budget), offset in part by a reduction in individual income tax revenues (which would be on-budget).</t>
  </si>
  <si>
    <t>Increase the Maximum Taxable Earnings for the Social Security Payroll Tax</t>
  </si>
  <si>
    <t>Raise Taxable Share to 90 Percent</t>
  </si>
  <si>
    <t>Subject Earnings Greater Than $250,000 to Payroll Tax</t>
  </si>
  <si>
    <t>The change in revenues would consist of an increase in receipts from Social Security payroll taxes (which would be off-budget), offset in part by a reduction in individual income tax revenues (which would be on-budget). The outlays would be for additional payments of Social Security benefits and would be classified as off-budget.</t>
  </si>
  <si>
    <t>Expand Social Security Coverage to Include Newly Hired State and Local Government Employees</t>
  </si>
  <si>
    <t>The change in revenues would consist of an increase in receipts from Social Security payroll taxes (which would be off-budget), offset in part by a reduction in individual tax revenues (which would be on-budget). In addition, the option would increase outlays for Social Security by a small amount. The estimates do not include those effects on outlays.</t>
  </si>
  <si>
    <t>Tax All Pass-Through Business Owners Under SECA and Impose a Material Participation Standard</t>
  </si>
  <si>
    <t>Most of the revenues would be off-budget. In addition, the option would increase outlays for Social Security by a small amount. The estimates do not include those effects on outlays.</t>
  </si>
  <si>
    <t>Increase Taxes That Finance the Federal Share of the Unemployment Insurance System</t>
  </si>
  <si>
    <t>Increase the Corporate Income Tax Rate by 1 Percentage Point</t>
  </si>
  <si>
    <t>Repeal Certain Tax Preferences for Energy and Natural Resource–Based Industries</t>
  </si>
  <si>
    <t>Repeal the expensing of exploration and development costs</t>
  </si>
  <si>
    <t>Disallow the use of the percentage depletion allowance</t>
  </si>
  <si>
    <t>Repeal the “LIFO” and “Lower of Cost or Market” Inventory Accounting Methods</t>
  </si>
  <si>
    <t>Require Half of Advertising Expenses to Be Amortized Over 5 or 10 Years</t>
  </si>
  <si>
    <t>Require half of advertising expenses to be amortized over 5 years</t>
  </si>
  <si>
    <t>Require half of advertising expenses to be amortized over 10 years</t>
  </si>
  <si>
    <t>Repeal the Low-Income Housing Tax Credit</t>
  </si>
  <si>
    <t>Increase All Taxes on Alcoholic Beverages to $16 per Proof Gallon and Index for Inflation</t>
  </si>
  <si>
    <t>Increase tax</t>
  </si>
  <si>
    <t>Increase tax and index for inflation</t>
  </si>
  <si>
    <t>Increase the Excise Tax on Tobacco Products by 50 Percent</t>
  </si>
  <si>
    <t>Increase Excise Taxes on Motor Fuels and Index for Inflation</t>
  </si>
  <si>
    <t>Increase the tax rates by 15 cents</t>
  </si>
  <si>
    <t>Increase the tax rates by 35 cents</t>
  </si>
  <si>
    <t>Impose an Excise Tax on Overland Freight Transport</t>
  </si>
  <si>
    <t>Impose Fees to Cover the Costs of Government Regulations and Charge for Services Provided to the Private Sector</t>
  </si>
  <si>
    <t>Establish Fees on Users of the St. Lawrence Seaway</t>
  </si>
  <si>
    <t>Increase Fees Charged to Industries to Recover the Full Costs of Registering Pesticides and Chemicals</t>
  </si>
  <si>
    <t>Charge Fees to Offset the Costs of Federal Rail-Safety Activities</t>
  </si>
  <si>
    <t>Charge Transaction Fees to Fund the Commodity Futures Trading Commission</t>
  </si>
  <si>
    <t>Assess New Fees to Cover the Costs of the Food and Drug Administration's Reviews of Advertising and Promotional Materials for Prescription Drugs and Biological Products</t>
  </si>
  <si>
    <t>Collect New Fees for Activities of the Food Safety and Inspection Service</t>
  </si>
  <si>
    <t>Set Grazing Fees for Federal Lands on the Basis of the Formulas Used to Set Fees for State-Owned Lands</t>
  </si>
  <si>
    <t>Fees collected under this option could be recorded in the budget as offsetting collections (discretionary), offsetting receipts (usually mandatory), or revenues, depending on the specific legislative language used to establish them. For this option, the Congressional Budget Office categorized changes to fees that arise from the use of the government's sovereign power as changes to revenues, even if the agency was directed to record existing fees as offsetting collections or offsetting receipts.</t>
  </si>
  <si>
    <t>Impose a 5 Percent Value-Added Tax</t>
  </si>
  <si>
    <t>Apply a 5 percent VAT to a broad base</t>
  </si>
  <si>
    <t>Phase in a 5 percent VAT to apply to the same broad base</t>
  </si>
  <si>
    <t>Apply a 5 percent VAT to a narrow base</t>
  </si>
  <si>
    <t>Impose a Tax on Emissions of Greenhouse Gases</t>
  </si>
  <si>
    <t>Impose a Fee on Large Financial Institutions</t>
  </si>
  <si>
    <t>Impose a fee on institutions with assets of $50 billion or more</t>
  </si>
  <si>
    <t>Impose a fee on institutions with assets of $250 billion or more</t>
  </si>
  <si>
    <t>Impose a Tax on Financial Transactions</t>
  </si>
  <si>
    <t>This option would take effect in January 2020, although some changes to revenues would occur earlier.</t>
  </si>
  <si>
    <t>Tax Gains from Derivatives as Ordinary Income on a Mark-to-Market Basis</t>
  </si>
  <si>
    <t>Increase Federal Civilian Employees’ Contributions to the Federal Employees Retirement System</t>
  </si>
  <si>
    <t>Increase Appropriations for the Internal Revenue Service’s Enforcement Initiatives</t>
  </si>
  <si>
    <t>Increase or Decrease (-) in the Deficit</t>
  </si>
  <si>
    <t>Source: Congressional Budget Office.</t>
  </si>
  <si>
    <t>Because of the budget scorekeeping guidelines used by the Congress, the revenue changes attributable to this option would not be counted for budget enforcement purposes. However, if an appropriation bill or another bill providing funding for this option is enacted, CBO's next projection of the budget deficit would incorporate its effects on revenues.</t>
  </si>
  <si>
    <r>
      <t>Increase in the Deficit From Changes in Mandatory Outlays and Revenues</t>
    </r>
    <r>
      <rPr>
        <vertAlign val="superscript"/>
        <sz val="11"/>
        <color theme="1"/>
        <rFont val="Arial"/>
        <family val="2"/>
      </rPr>
      <t>b</t>
    </r>
  </si>
  <si>
    <r>
      <t>Change in Revenues</t>
    </r>
    <r>
      <rPr>
        <vertAlign val="superscript"/>
        <sz val="11"/>
        <color theme="1"/>
        <rFont val="Arial"/>
        <family val="2"/>
      </rPr>
      <t>a</t>
    </r>
  </si>
  <si>
    <r>
      <t>Change in Outlays</t>
    </r>
    <r>
      <rPr>
        <vertAlign val="superscript"/>
        <sz val="11"/>
        <color theme="1"/>
        <rFont val="Arial"/>
        <family val="2"/>
      </rPr>
      <t>a</t>
    </r>
  </si>
  <si>
    <r>
      <t>Both alternatives above</t>
    </r>
    <r>
      <rPr>
        <vertAlign val="superscript"/>
        <sz val="11"/>
        <color theme="1"/>
        <rFont val="Arial"/>
        <family val="2"/>
      </rPr>
      <t>b</t>
    </r>
  </si>
  <si>
    <r>
      <t>Increase payments and extend repayment period</t>
    </r>
    <r>
      <rPr>
        <vertAlign val="superscript"/>
        <sz val="11"/>
        <color theme="1"/>
        <rFont val="Arial"/>
        <family val="2"/>
      </rPr>
      <t>a</t>
    </r>
  </si>
  <si>
    <r>
      <t>Change in Mandatory Outlays</t>
    </r>
    <r>
      <rPr>
        <vertAlign val="superscript"/>
        <sz val="11"/>
        <color theme="1"/>
        <rFont val="Arial"/>
        <family val="2"/>
      </rPr>
      <t>a</t>
    </r>
  </si>
  <si>
    <r>
      <t>Change in Revenues</t>
    </r>
    <r>
      <rPr>
        <vertAlign val="superscript"/>
        <sz val="11"/>
        <color theme="1"/>
        <rFont val="Arial"/>
        <family val="2"/>
      </rPr>
      <t>b</t>
    </r>
  </si>
  <si>
    <r>
      <t>Decrease (-) in the Deficit From Changes in Mandatory Outlays and Revenues</t>
    </r>
    <r>
      <rPr>
        <vertAlign val="superscript"/>
        <sz val="11"/>
        <color theme="1"/>
        <rFont val="Arial"/>
        <family val="2"/>
      </rPr>
      <t>c</t>
    </r>
  </si>
  <si>
    <r>
      <t>Caps on Overall Spending</t>
    </r>
    <r>
      <rPr>
        <vertAlign val="superscript"/>
        <sz val="11"/>
        <color theme="1"/>
        <rFont val="Arial"/>
        <family val="2"/>
      </rPr>
      <t>a</t>
    </r>
  </si>
  <si>
    <r>
      <t>Caps on Spending per Enrollee</t>
    </r>
    <r>
      <rPr>
        <vertAlign val="superscript"/>
        <sz val="11"/>
        <color theme="1"/>
        <rFont val="Arial"/>
        <family val="2"/>
      </rPr>
      <t>c</t>
    </r>
  </si>
  <si>
    <r>
      <t>Both alternatives above</t>
    </r>
    <r>
      <rPr>
        <vertAlign val="superscript"/>
        <sz val="11"/>
        <color theme="1"/>
        <rFont val="Arial"/>
        <family val="2"/>
      </rPr>
      <t>a</t>
    </r>
  </si>
  <si>
    <r>
      <t>Social Security</t>
    </r>
    <r>
      <rPr>
        <vertAlign val="superscript"/>
        <sz val="11"/>
        <color theme="1"/>
        <rFont val="Arial"/>
        <family val="2"/>
      </rPr>
      <t>a</t>
    </r>
  </si>
  <si>
    <t>Option A-1: Divest Two Agencies of Their Electric Transmission Assets</t>
  </si>
  <si>
    <t>Option A-2: Change the National Flood Insurance Program</t>
  </si>
  <si>
    <t>Under this option, the federal government would stop offering discounted rates to households that bought insurance through the National Flood Insurance Program for “pre-FIRM” properties—that is, properties constructed before their community’s first flood insurance rate map (FIRM) was created. The option would also eliminate an annual surcharge of $25 for primary residences and $250 for other properties. To replace the collections forgone by eliminating the surcharge, the option would increase the reserve fund assessment, which is currently set by the Federal Emergency Management Agency at 15 percent, to 23 percent. CBO estimates that implementing those changes would reduce spending by $1.3 billion over the 2019–2028 period. Those savings are uncertain, because two related factors are likewise uncertain: the number of pre-FIRM properties that would have received discounted rates in the absence of the changes and the way the changes would affect the number of property owners who chose to purchase insurance through the National Flood Insurance Program.</t>
  </si>
  <si>
    <t>Option A-3: Tighten Eligibility for the Supplemental Nutrition Assistance Program</t>
  </si>
  <si>
    <t>This option would eliminate broad-based categorical eligibility for the Supplemental Nutrition Assistance Program (SNAP) for some households. Specifically, for households that do not include an elderly or disabled person and are eligible for SNAP under current law because all household members receive or are authorized to receive noncash benefits from the Temporary Assistance for Needy Families (TANF) program, eligibility for SNAP would instead be determined through income and asset requirements. CBO estimates that the option would yield federal savings of $8.1 billion from 2019 to 2028. The largest source of uncertainty in that estimate is CBO’s estimate of the number of participants who would be affected by the option. To estimate that number, CBO relies on administrative data that include detailed information about participants’ income but do not generally include information about their assets. As a result, determining precisely how many people would remain eligible for SNAP if they were subject to the asset requirements is difficult.</t>
  </si>
  <si>
    <t>Mandatory Spending Options</t>
  </si>
  <si>
    <t>Option A-4: Reduce Pension Benefits for New Federal Retirees</t>
  </si>
  <si>
    <t>This option would reduce spending on the Federal Employees Retirement System by decreasing the pensions of most federal workers who retired in January 2019 or later. For those retirees, the formula for calculating the basic annuity would be changed so that the annuity was based on the average of employees’ earnings over the five consecutive years when they earned the most. (Currently, the annuity is based on the average of the three consecutive years when employees earned the most.) That change would save the federal government $2.9 billion from 2019 through 2028, CBO estimates. Those savings are uncertain and depend on a number of factors, including CBO’s projections of salary growth and of when employees choose to retire.</t>
  </si>
  <si>
    <t>Part of the Federal Employees Retirement System is the Special Retirement Supplement—income that employees who are eligible to retire before age 62 can receive until they become eligible for Social Security benefits at that age. This option would eliminate the Special Retirement Supplement for federal workers who retired in January 2019 or later. The option would save the federal government $5.3 billion from 2019 through 2028, CBO estimates. Uncertainty about the option’s savings stems from CBO's projections of federal workers' salary growth and retirement rates, which are themselves uncertain.</t>
  </si>
  <si>
    <t>Option A-5: Eliminate the Special Retirement Supplement for New Federal Retirees</t>
  </si>
  <si>
    <t>Discretionary Spending Options</t>
  </si>
  <si>
    <t>Option A-6: Eliminate Certain Forest Service Programs</t>
  </si>
  <si>
    <t>This option would eliminate two entities within the U.S. Forest Service: the State and Private Forestry program and U.S. Forest Service R&amp;D (Forest and Rangeland Research). Those entities examine and mitigate environmental concerns, such as threats to forests from insects, disease, and invasive plants. They also help businesses and other stakeholders sustainably manage and use natural resources—for instance, by developing new products, such as wood-based chemicals. Provided that federal appropriations were reduced accordingly, eliminating the programs would save $6.4 billion through 2028, CBO estimates. The eliminated appropriations would not immediately decrease outlays by the same amount because funds appropriated in one year are typically spent over many years. One source of CBO’s uncertainty about the option’s savings is that the process of shutting down programs might cost more than CBO anticipates, which could limit savings in the near term. Another is that the agency’s baseline projections of the programs’ costs, against which the option’s savings are measured, are themselves uncertain.</t>
  </si>
  <si>
    <t>Option A-7: Limit the Number of Cities Receiving Urban Areas Security Initiative Grants</t>
  </si>
  <si>
    <t>This option would limit the cities receiving Urban Areas Security Initiative grants to the 10 cities at highest risk, as determined by the Department of Homeland Security. Cities use the grants for efforts to prevent terrorism and recover from it. Provided that federal appropriations were reduced accordingly, the option would save $1.2 billion through 2028, CBO estimates. Those savings are uncertain and depend on various factors, including the risk of terrorism in cities across the country.</t>
  </si>
  <si>
    <t>Option A-8: Eliminate the International Trade Administration's Trade-Promotion Activities</t>
  </si>
  <si>
    <t>The International Trade Administration (ITA) supports U.S. businesses that sell their goods and services abroad. Part of ITA’s work is promoting trade by assisting domestic companies that are either new to the exporting process or trying to increase their exports. To do that, ITA assesses the companies’ competitiveness in foreign markets and develops trade and investment policies to promote the companies’ exports. This option would eliminate those trade-promotion activities. CBO estimates that eliminating them would save $3.0 billion through 2028, provided that federal appropriations were reduced accordingly. Uncertainty about this option’s savings stems primarily from uncertainty about baseline projections of the activities’ costs, against which those savings are measured. Furthermore, if ITA’s priorities shifted between trade promotion and other activities, the expected savings would change as well.</t>
  </si>
  <si>
    <t>Option A-9: Convert the Home Equity Conversion Mortgage Program Into a Direct Loan Program</t>
  </si>
  <si>
    <r>
      <t>Other benefit programs with COLAs</t>
    </r>
    <r>
      <rPr>
        <vertAlign val="superscript"/>
        <sz val="11"/>
        <color theme="1"/>
        <rFont val="Arial"/>
        <family val="2"/>
      </rPr>
      <t>a</t>
    </r>
  </si>
  <si>
    <r>
      <t>Effects on SNAP from interactions with COLA programs</t>
    </r>
    <r>
      <rPr>
        <vertAlign val="superscript"/>
        <sz val="11"/>
        <color theme="1"/>
        <rFont val="Arial"/>
        <family val="2"/>
      </rPr>
      <t>b</t>
    </r>
  </si>
  <si>
    <r>
      <t>Other federal spending</t>
    </r>
    <r>
      <rPr>
        <vertAlign val="superscript"/>
        <sz val="11"/>
        <color theme="1"/>
        <rFont val="Arial"/>
        <family val="2"/>
      </rPr>
      <t>c</t>
    </r>
  </si>
  <si>
    <r>
      <t>Change in Revenues</t>
    </r>
    <r>
      <rPr>
        <vertAlign val="superscript"/>
        <sz val="11"/>
        <color theme="1"/>
        <rFont val="Arial"/>
        <family val="2"/>
      </rPr>
      <t>d</t>
    </r>
  </si>
  <si>
    <t>Some options might impose federal mandates on other levels of government or on private entities. The Unfunded Mandates Reform Act of 1995 requires CBO to estimate the costs of any mandates that would be imposed by new legislation that the Congress considers. (The law defines mandates as enforceable duties imposed on state, local, or tribal governments or the private sector, as well as certain types of provisions affecting large mandatory programs that provide funds to states.) In the report, CBO does not address the costs of any mandates that might be associated with the various options.</t>
  </si>
  <si>
    <r>
      <t xml:space="preserve">This file reproduces the tables that appear in CBO's December 2018 report </t>
    </r>
    <r>
      <rPr>
        <i/>
        <sz val="11"/>
        <color rgb="FF000000"/>
        <rFont val="Arial"/>
        <family val="2"/>
      </rPr>
      <t>Options for Reducing the Deficit: 2019 to 2028</t>
    </r>
    <r>
      <rPr>
        <sz val="11"/>
        <color rgb="FF000000"/>
        <rFont val="Arial"/>
        <family val="2"/>
      </rPr>
      <t>.</t>
    </r>
  </si>
  <si>
    <t>Link to PDF of the Report</t>
  </si>
  <si>
    <t>Link to Online Search Tool</t>
  </si>
  <si>
    <t>Link to Location in This File</t>
  </si>
  <si>
    <t>Revenue Options</t>
  </si>
  <si>
    <t>Spending Options With Smaller Budgetary Effects</t>
  </si>
  <si>
    <t>The report from which this file is drawn offers more detail about each option. It provides background information about the option; describes the option; discusses the option’s estimated budgetary effects, the basis of those estimates, and the largest sources of uncertainty; and summarizes arguments for and against the option.</t>
  </si>
  <si>
    <t>The inclusion or exclusion of any particular option does not imply that the Congressional Budget Office endorses it or opposes it, and the report makes no recommendations.</t>
  </si>
  <si>
    <t>The estimates presented here could differ from cost estimates for similar proposals that CBO might produce later or from revenue estimates developed later by the staff of the Joint Committee on Taxation.</t>
  </si>
  <si>
    <t>Unless the report indicates otherwise, all years referred to regarding budgetary outlays and revenues are federal fiscal years, which run from October 1 to September 30 and are designated by the calendar year in which they end.</t>
  </si>
  <si>
    <t>The numbers in the tables are in nominal (current-year) dollars. Those numbers may not add up to totals because of rounding. For changes in outlays, revenues, and the deficit, negative numbers indicate decreases, and positive numbers indicate increases. Thus, negative numbers for spending and positive numbers for revenues reduce the deficit, and positive numbers for spending and negative numbers for revenues increase it.</t>
  </si>
  <si>
    <t>As referred to in the report, the Affordable Care Act comprises the Patient Protection and Affordable Care Act, the health care provisions of the Health Care and Education Reconciliation Act of 2010, and the effects of subsequent judicial decisions, statutory changes, and administrative actions.</t>
  </si>
  <si>
    <t>CBO’s website includes a search tool that allows users to filter options by major budget category, budget function, topic, and date (www.cbo.gov/budget-options). That tool is regularly updated to include only the most recent version of budget options from various CBO reports. The website also includes previous editions of the report (https://go.usa.gov/xPdC9).</t>
  </si>
  <si>
    <t>In addition, changes in discretionary spending are not included in changes in the deficit from changes in mandatory outlays and revenues. That is because changes in discretionary spending would be realized only if future appropriations were adjusted accordingly and because the Congress uses different procedures to enforce its budgetary goals related to discretionary spending.</t>
  </si>
  <si>
    <t>This option would reduce the government’s role in electricity markets by divesting it of the transmission assets of the Southwestern Power Administration and the Western Area Power Administration. Those federal agencies market and transmit electricity for wholesale customers, such as cooperative, public, and private utilities. Once the assets were sold, the agencies would neither spend money on new transmission projects nor collect income from customers repaying the costs of past investment in electric transmission. CBO estimates that implementing this option would save $2.0 billion in mandatory spending over the 2019–2028 period, a sum reflecting $2.3 billion in sale proceeds and $0.3 billion in costs from forgone receipts. In addition, CBO estimates that implementing the option would reduce discretionary spending by $0.1 billion over that period. Those savings are uncertain and depend on various factors, such as the terms and characteristics of each asset sale and whether the past cash flows of the assets—which, once privatized, would no longer be subject to some statutory constraints—would accurately inform CBO’s estimates of the assets’ private-sector valuations.</t>
  </si>
  <si>
    <t>This option would replace the Home Equity Conversion Mortgage (HECM program with a direct loan program in 2020. Instead of guaranteeing reverse mortgages that private lenders originate, the Federal Housing Adminstration (FHA) would make loan disbursements directly to borrowers.
Using the budgetary procedures prescribed by the Federal Credit Reform Act of 1990, CBO projects that if FHA charged borrowers an interest rate similar to those charged by private lenders, the option would result in discretionary savings with a net present value of $3.1 billion from 2020 to 2028, provided that federal appropriations were reduced accordingly. (A present value is a single number that expresses a flow of current and future payments in terms of an equivalent lump sum paid today; the present value of future cash flows depends on the rate of interest, or discount rate, that is used to translate them into current dollars.) Using fair-value accounting—an alternative method that is based on market values and that more comprehensively accounts for the risk that the government assumes in guaranteeing or making loans—CBO projects that net discretionary savings would amount to $6.9 billion over the same period. The savings are uncertain and depend on a number of factors, including CBO’s projections of interest rates, house prices, and the size of the HECM program, as well as CBO’s assessment of how lenders and borrowers would react to such a change.</t>
  </si>
  <si>
    <r>
      <t xml:space="preserve">Many of these options could be used as building blocks for broader changes. In some cases, however, combining various spending or revenue options would produce budgetary effects that would differ from the sums of those estimates as presented here because some options would overlap or interact in ways that would change their budgetary impact. Furthermore, some options are mutually exclusive. </t>
    </r>
    <r>
      <rPr>
        <sz val="11"/>
        <color theme="1"/>
        <rFont val="Arial"/>
        <family val="2"/>
      </rPr>
      <t xml:space="preserve"> </t>
    </r>
  </si>
  <si>
    <t>The estimates for the various options shown here were completed in November 2018. They may differ from any previous or subsequent cost estimates for legislative proposals that resemble them.</t>
  </si>
  <si>
    <r>
      <t xml:space="preserve">The budget projections used in the report come from various sources. The 10-year spending projections, in relation to which the budgetary effects of spending options are generally calculated, are those in Congressional Budget Office, </t>
    </r>
    <r>
      <rPr>
        <i/>
        <sz val="11"/>
        <color rgb="FF000000"/>
        <rFont val="Arial"/>
        <family val="2"/>
      </rPr>
      <t>An Analysis of the President’s 2019 Budget</t>
    </r>
    <r>
      <rPr>
        <sz val="11"/>
        <color rgb="FF000000"/>
        <rFont val="Arial"/>
        <family val="2"/>
      </rPr>
      <t xml:space="preserve"> (May 2018, revised August 2018), www.cbo.gov/publication/53884. The 10-year revenue projections, in relation to which the budgetary effects of revenue options are generally calculated, are those in Congressional Budget Office, </t>
    </r>
    <r>
      <rPr>
        <i/>
        <sz val="11"/>
        <color rgb="FF000000"/>
        <rFont val="Arial"/>
        <family val="2"/>
      </rPr>
      <t xml:space="preserve">The Budget and Economic Outlook: 2018 to 2028 </t>
    </r>
    <r>
      <rPr>
        <sz val="11"/>
        <color rgb="FF000000"/>
        <rFont val="Arial"/>
        <family val="2"/>
      </rPr>
      <t xml:space="preserve">(April 2018), www.cbo.gov/publication/53651; the exceptions are the revenue projections shown in Chapter 1, which are those in </t>
    </r>
    <r>
      <rPr>
        <i/>
        <sz val="11"/>
        <color rgb="FF000000"/>
        <rFont val="Arial"/>
        <family val="2"/>
      </rPr>
      <t xml:space="preserve">An Analysis of the President’s 2019 Budget </t>
    </r>
    <r>
      <rPr>
        <sz val="11"/>
        <color rgb="FF000000"/>
        <rFont val="Arial"/>
        <family val="2"/>
      </rPr>
      <t xml:space="preserve">(May 2018, revised August 2018). The longer-term budget projections are those in Congressional Budget Office, </t>
    </r>
    <r>
      <rPr>
        <i/>
        <sz val="11"/>
        <color rgb="FF000000"/>
        <rFont val="Arial"/>
        <family val="2"/>
      </rPr>
      <t xml:space="preserve">The 2018 Long-Term Budget Outlook </t>
    </r>
    <r>
      <rPr>
        <sz val="11"/>
        <color rgb="FF000000"/>
        <rFont val="Arial"/>
        <family val="2"/>
      </rPr>
      <t xml:space="preserve">(June 2018), www.cbo.gov/publication/53919. Budgetary results before 2019 reflect data from the Bureau of Economic Analysis and from Department of the Treasury, Bureau of the Fiscal Service, </t>
    </r>
    <r>
      <rPr>
        <i/>
        <sz val="11"/>
        <color rgb="FF000000"/>
        <rFont val="Arial"/>
        <family val="2"/>
      </rPr>
      <t>Final Monthly Treasury Statement of Receipts and Outlays of the United States Government for Fiscal Year 2018 Through September 30, 2018, and Other Periods</t>
    </r>
    <r>
      <rPr>
        <sz val="11"/>
        <color rgb="FF000000"/>
        <rFont val="Arial"/>
        <family val="2"/>
      </rPr>
      <t xml:space="preserve"> (October 2018), https://go.usa.gov/xPhhG (PDF, 592 KB).</t>
    </r>
  </si>
  <si>
    <r>
      <t xml:space="preserve">Some of the tables give values for two related concepts: </t>
    </r>
    <r>
      <rPr>
        <i/>
        <sz val="11"/>
        <color rgb="FF000000"/>
        <rFont val="Arial"/>
        <family val="2"/>
      </rPr>
      <t xml:space="preserve">budget authority </t>
    </r>
    <r>
      <rPr>
        <sz val="11"/>
        <color rgb="FF000000"/>
        <rFont val="Arial"/>
        <family val="2"/>
      </rPr>
      <t xml:space="preserve">and </t>
    </r>
    <r>
      <rPr>
        <i/>
        <sz val="11"/>
        <color rgb="FF000000"/>
        <rFont val="Arial"/>
        <family val="2"/>
      </rPr>
      <t>outlays</t>
    </r>
    <r>
      <rPr>
        <sz val="11"/>
        <color rgb="FF000000"/>
        <rFont val="Arial"/>
        <family val="2"/>
      </rPr>
      <t>. Budget authority is the authority provided by federal law to incur financial obligations that will result in immediate or future outlays of federal government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</si>
</sst>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sz val="11"/>
      <color rgb="FF000000"/>
      <name val="Arial"/>
      <family val="2"/>
    </font>
    <font>
      <i/>
      <sz val="11"/>
      <color rgb="FF000000"/>
      <name val="Arial"/>
      <family val="2"/>
    </font>
    <font>
      <sz val="11"/>
      <color theme="1"/>
      <name val="Arial"/>
      <family val="2"/>
    </font>
    <font>
      <b/>
      <sz val="11"/>
      <color theme="1"/>
      <name val="Arial"/>
      <family val="2"/>
    </font>
    <font>
      <sz val="12"/>
      <name val="Arial"/>
      <family val="2"/>
    </font>
    <font>
      <i/>
      <sz val="11"/>
      <color theme="1"/>
      <name val="Arial"/>
      <family val="2"/>
    </font>
    <font>
      <u/>
      <sz val="11"/>
      <color theme="10"/>
      <name val="Arial"/>
      <family val="2"/>
    </font>
    <font>
      <sz val="11"/>
      <name val="Arial"/>
      <family val="2"/>
    </font>
    <font>
      <vertAlign val="superscript"/>
      <sz val="11"/>
      <color theme="1"/>
      <name val="Arial"/>
      <family val="2"/>
    </font>
    <font>
      <b/>
      <i/>
      <sz val="11"/>
      <color theme="1"/>
      <name val="Arial"/>
      <family val="2"/>
    </font>
    <font>
      <sz val="11"/>
      <color rgb="FF1F497D"/>
      <name val="Arial"/>
      <family val="2"/>
    </font>
    <font>
      <b/>
      <sz val="11"/>
      <name val="Arial"/>
      <family val="2"/>
    </font>
    <font>
      <i/>
      <sz val="1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11" fillId="0" borderId="0" applyNumberFormat="0" applyFill="0" applyBorder="0" applyAlignment="0" applyProtection="0"/>
    <xf numFmtId="0" fontId="5" fillId="0" borderId="0"/>
  </cellStyleXfs>
  <cellXfs count="46">
    <xf numFmtId="0" fontId="0" fillId="0" borderId="0" xfId="0"/>
    <xf numFmtId="0" fontId="3" fillId="0" borderId="0" xfId="0" applyFont="1"/>
    <xf numFmtId="0" fontId="3" fillId="0" borderId="0" xfId="0" applyFont="1" applyAlignment="1">
      <alignment wrapText="1"/>
    </xf>
    <xf numFmtId="0" fontId="7" fillId="0" borderId="0" xfId="1" applyFont="1"/>
    <xf numFmtId="0" fontId="3" fillId="0" borderId="0" xfId="0" applyFont="1" applyAlignment="1">
      <alignment horizontal="right"/>
    </xf>
    <xf numFmtId="0" fontId="4" fillId="0" borderId="0" xfId="0" applyFont="1"/>
    <xf numFmtId="0" fontId="4" fillId="0" borderId="0" xfId="0" applyFont="1" applyAlignment="1">
      <alignment horizontal="left" wrapText="1"/>
    </xf>
    <xf numFmtId="0" fontId="7" fillId="0" borderId="0" xfId="1" applyFont="1" applyAlignment="1">
      <alignment horizontal="right"/>
    </xf>
    <xf numFmtId="3" fontId="3" fillId="0" borderId="0" xfId="0" applyNumberFormat="1" applyFont="1"/>
    <xf numFmtId="0" fontId="3" fillId="0" borderId="0" xfId="0" applyFont="1" applyAlignment="1"/>
    <xf numFmtId="0" fontId="3" fillId="0" borderId="0" xfId="0" applyFont="1" applyAlignment="1">
      <alignment horizontal="left"/>
    </xf>
    <xf numFmtId="0" fontId="4" fillId="0" borderId="0" xfId="0" applyFont="1" applyAlignment="1">
      <alignment horizontal="right"/>
    </xf>
    <xf numFmtId="0" fontId="10" fillId="0" borderId="0" xfId="0" applyFont="1"/>
    <xf numFmtId="0" fontId="3" fillId="0" borderId="0" xfId="0" applyFont="1" applyAlignment="1">
      <alignment horizontal="left"/>
    </xf>
    <xf numFmtId="164" fontId="3" fillId="0" borderId="0" xfId="0" applyNumberFormat="1" applyFont="1" applyAlignment="1">
      <alignment horizontal="right"/>
    </xf>
    <xf numFmtId="164" fontId="3" fillId="0" borderId="0" xfId="0" applyNumberFormat="1" applyFont="1"/>
    <xf numFmtId="1" fontId="3" fillId="0" borderId="0" xfId="0" applyNumberFormat="1" applyFont="1"/>
    <xf numFmtId="165" fontId="3" fillId="0" borderId="0" xfId="0" applyNumberFormat="1" applyFont="1"/>
    <xf numFmtId="0" fontId="1" fillId="0" borderId="0" xfId="0" applyFont="1" applyAlignment="1"/>
    <xf numFmtId="0" fontId="11" fillId="0" borderId="0" xfId="1" applyAlignment="1">
      <alignment horizontal="right"/>
    </xf>
    <xf numFmtId="0" fontId="11" fillId="0" borderId="0" xfId="1" applyAlignment="1">
      <alignment vertical="center"/>
    </xf>
    <xf numFmtId="1" fontId="11" fillId="0" borderId="0" xfId="1" applyNumberFormat="1" applyAlignment="1">
      <alignment horizontal="left" indent="2"/>
    </xf>
    <xf numFmtId="0" fontId="12" fillId="0" borderId="0" xfId="0" applyFont="1" applyAlignment="1"/>
    <xf numFmtId="0" fontId="4" fillId="0" borderId="0" xfId="0" applyFont="1" applyAlignment="1"/>
    <xf numFmtId="0" fontId="6" fillId="0" borderId="0" xfId="2" applyFont="1" applyAlignment="1"/>
    <xf numFmtId="0" fontId="11" fillId="0" borderId="0" xfId="1" applyAlignment="1"/>
    <xf numFmtId="1" fontId="8" fillId="0" borderId="0" xfId="1" applyNumberFormat="1" applyFont="1" applyAlignment="1">
      <alignment horizontal="left"/>
    </xf>
    <xf numFmtId="0" fontId="11" fillId="0" borderId="0" xfId="1" applyAlignment="1">
      <alignment horizontal="left" indent="2"/>
    </xf>
    <xf numFmtId="0" fontId="13" fillId="0" borderId="0" xfId="1" applyFont="1" applyAlignment="1"/>
    <xf numFmtId="0" fontId="6" fillId="0" borderId="0" xfId="0" applyFont="1"/>
    <xf numFmtId="0" fontId="1"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11" fillId="0" borderId="0" xfId="1"/>
    <xf numFmtId="0" fontId="4" fillId="0" borderId="0" xfId="0" applyFont="1" applyBorder="1" applyAlignment="1">
      <alignment horizontal="right" wrapText="1"/>
    </xf>
    <xf numFmtId="0" fontId="4" fillId="0" borderId="1" xfId="0" applyFont="1" applyBorder="1" applyAlignment="1">
      <alignment horizontal="right" wrapText="1"/>
    </xf>
    <xf numFmtId="0" fontId="4" fillId="0" borderId="0" xfId="0" applyFont="1" applyBorder="1" applyAlignment="1"/>
    <xf numFmtId="0" fontId="4" fillId="0" borderId="1" xfId="0" applyFont="1" applyBorder="1" applyAlignment="1"/>
    <xf numFmtId="0" fontId="1"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right" wrapText="1"/>
    </xf>
    <xf numFmtId="0" fontId="4" fillId="0" borderId="0" xfId="0" applyFont="1" applyAlignment="1">
      <alignment horizontal="right"/>
    </xf>
    <xf numFmtId="0" fontId="3" fillId="0" borderId="0" xfId="0" applyFont="1" applyAlignment="1">
      <alignment horizontal="center" wrapText="1"/>
    </xf>
    <xf numFmtId="0" fontId="3" fillId="0" borderId="0" xfId="0" applyFont="1" applyAlignment="1">
      <alignment wrapText="1"/>
    </xf>
  </cellXfs>
  <cellStyles count="3">
    <cellStyle name="Hyperlink" xfId="1" builtinId="8" customBuiltin="1"/>
    <cellStyle name="Normal" xfId="0" builtinId="0"/>
    <cellStyle name="Normal 19" xfId="2"/>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bo.gov/budget-options/2018/54831" TargetMode="External"/><Relationship Id="rId21" Type="http://schemas.openxmlformats.org/officeDocument/2006/relationships/hyperlink" Target="https://www.cbo.gov/budget-options/2018/54735" TargetMode="External"/><Relationship Id="rId42" Type="http://schemas.openxmlformats.org/officeDocument/2006/relationships/hyperlink" Target="https://www.cbo.gov/budget-options/2018/54756" TargetMode="External"/><Relationship Id="rId63" Type="http://schemas.openxmlformats.org/officeDocument/2006/relationships/hyperlink" Target="https://www.cbo.gov/budget-options/2018/54777" TargetMode="External"/><Relationship Id="rId84" Type="http://schemas.openxmlformats.org/officeDocument/2006/relationships/hyperlink" Target="https://www.cbo.gov/budget-options/2018/54798" TargetMode="External"/><Relationship Id="rId138" Type="http://schemas.openxmlformats.org/officeDocument/2006/relationships/hyperlink" Target="https://www.cbo.gov/system/files/2019-06/54667-budgetoptions-2.pdf" TargetMode="External"/><Relationship Id="rId159" Type="http://schemas.openxmlformats.org/officeDocument/2006/relationships/hyperlink" Target="https://www.cbo.gov/system/files/2019-06/54667-budgetoptions-2.pdf" TargetMode="External"/><Relationship Id="rId170" Type="http://schemas.openxmlformats.org/officeDocument/2006/relationships/hyperlink" Target="https://www.cbo.gov/system/files/2019-06/54667-budgetoptions-2.pdf" TargetMode="External"/><Relationship Id="rId191" Type="http://schemas.openxmlformats.org/officeDocument/2006/relationships/hyperlink" Target="https://www.cbo.gov/system/files/2019-06/54667-budgetoptions-2.pdf" TargetMode="External"/><Relationship Id="rId205" Type="http://schemas.openxmlformats.org/officeDocument/2006/relationships/hyperlink" Target="https://www.cbo.gov/system/files/2019-06/54667-budgetoptions-2.pdf" TargetMode="External"/><Relationship Id="rId226" Type="http://schemas.openxmlformats.org/officeDocument/2006/relationships/hyperlink" Target="https://www.cbo.gov/system/files/2019-06/54667-budgetoptions-2.pdf" TargetMode="External"/><Relationship Id="rId107" Type="http://schemas.openxmlformats.org/officeDocument/2006/relationships/hyperlink" Target="https://www.cbo.gov/budget-options/2018/54821" TargetMode="External"/><Relationship Id="rId11" Type="http://schemas.openxmlformats.org/officeDocument/2006/relationships/hyperlink" Target="https://www.cbo.gov/budget-options/2018/54724" TargetMode="External"/><Relationship Id="rId32" Type="http://schemas.openxmlformats.org/officeDocument/2006/relationships/hyperlink" Target="https://www.cbo.gov/budget-options/2018/54746" TargetMode="External"/><Relationship Id="rId53" Type="http://schemas.openxmlformats.org/officeDocument/2006/relationships/hyperlink" Target="https://www.cbo.gov/budget-options/2018/54767" TargetMode="External"/><Relationship Id="rId74" Type="http://schemas.openxmlformats.org/officeDocument/2006/relationships/hyperlink" Target="https://www.cbo.gov/budget-options/2018/54788" TargetMode="External"/><Relationship Id="rId128" Type="http://schemas.openxmlformats.org/officeDocument/2006/relationships/hyperlink" Target="https://www.cbo.gov/system/files/2019-06/54667-budgetoptions-2.pdf" TargetMode="External"/><Relationship Id="rId149" Type="http://schemas.openxmlformats.org/officeDocument/2006/relationships/hyperlink" Target="https://www.cbo.gov/system/files/2019-06/54667-budgetoptions-2.pdf" TargetMode="External"/><Relationship Id="rId5" Type="http://schemas.openxmlformats.org/officeDocument/2006/relationships/hyperlink" Target="https://www.cbo.gov/budget-options/2018/54716" TargetMode="External"/><Relationship Id="rId95" Type="http://schemas.openxmlformats.org/officeDocument/2006/relationships/hyperlink" Target="https://www.cbo.gov/budget-options/2018/54809" TargetMode="External"/><Relationship Id="rId160" Type="http://schemas.openxmlformats.org/officeDocument/2006/relationships/hyperlink" Target="https://www.cbo.gov/system/files/2019-06/54667-budgetoptions-2.pdf" TargetMode="External"/><Relationship Id="rId181" Type="http://schemas.openxmlformats.org/officeDocument/2006/relationships/hyperlink" Target="https://www.cbo.gov/system/files/2019-06/54667-budgetoptions-2.pdf" TargetMode="External"/><Relationship Id="rId216" Type="http://schemas.openxmlformats.org/officeDocument/2006/relationships/hyperlink" Target="https://www.cbo.gov/system/files/2019-06/54667-budgetoptions-2.pdf" TargetMode="External"/><Relationship Id="rId237" Type="http://schemas.openxmlformats.org/officeDocument/2006/relationships/hyperlink" Target="https://www.cbo.gov/system/files/2019-06/54667-budgetoptions-2.pdf" TargetMode="External"/><Relationship Id="rId22" Type="http://schemas.openxmlformats.org/officeDocument/2006/relationships/hyperlink" Target="https://www.cbo.gov/budget-options/2018/54736" TargetMode="External"/><Relationship Id="rId43" Type="http://schemas.openxmlformats.org/officeDocument/2006/relationships/hyperlink" Target="https://www.cbo.gov/budget-options/2018/54757" TargetMode="External"/><Relationship Id="rId64" Type="http://schemas.openxmlformats.org/officeDocument/2006/relationships/hyperlink" Target="https://www.cbo.gov/budget-options/2018/54778" TargetMode="External"/><Relationship Id="rId118" Type="http://schemas.openxmlformats.org/officeDocument/2006/relationships/hyperlink" Target="https://www.cbo.gov/budget-options/2018/54832" TargetMode="External"/><Relationship Id="rId139" Type="http://schemas.openxmlformats.org/officeDocument/2006/relationships/hyperlink" Target="https://www.cbo.gov/system/files/2019-06/54667-budgetoptions-2.pdf" TargetMode="External"/><Relationship Id="rId85" Type="http://schemas.openxmlformats.org/officeDocument/2006/relationships/hyperlink" Target="https://www.cbo.gov/budget-options/2018/54799" TargetMode="External"/><Relationship Id="rId150" Type="http://schemas.openxmlformats.org/officeDocument/2006/relationships/hyperlink" Target="https://www.cbo.gov/system/files/2019-06/54667-budgetoptions-2.pdf" TargetMode="External"/><Relationship Id="rId171" Type="http://schemas.openxmlformats.org/officeDocument/2006/relationships/hyperlink" Target="https://www.cbo.gov/system/files/2019-06/54667-budgetoptions-2.pdf" TargetMode="External"/><Relationship Id="rId192" Type="http://schemas.openxmlformats.org/officeDocument/2006/relationships/hyperlink" Target="https://www.cbo.gov/system/files/2019-06/54667-budgetoptions-2.pdf" TargetMode="External"/><Relationship Id="rId206" Type="http://schemas.openxmlformats.org/officeDocument/2006/relationships/hyperlink" Target="https://www.cbo.gov/system/files/2019-06/54667-budgetoptions-2.pdf" TargetMode="External"/><Relationship Id="rId227" Type="http://schemas.openxmlformats.org/officeDocument/2006/relationships/hyperlink" Target="https://www.cbo.gov/system/files/2019-06/54667-budgetoptions-2.pdf" TargetMode="External"/><Relationship Id="rId12" Type="http://schemas.openxmlformats.org/officeDocument/2006/relationships/hyperlink" Target="https://www.cbo.gov/budget-options/2018/54726" TargetMode="External"/><Relationship Id="rId33" Type="http://schemas.openxmlformats.org/officeDocument/2006/relationships/hyperlink" Target="https://www.cbo.gov/budget-options/2018/54747" TargetMode="External"/><Relationship Id="rId108" Type="http://schemas.openxmlformats.org/officeDocument/2006/relationships/hyperlink" Target="https://www.cbo.gov/budget-options/2018/54822" TargetMode="External"/><Relationship Id="rId129" Type="http://schemas.openxmlformats.org/officeDocument/2006/relationships/hyperlink" Target="https://www.cbo.gov/system/files/2019-06/54667-budgetoptions-2.pdf" TargetMode="External"/><Relationship Id="rId54" Type="http://schemas.openxmlformats.org/officeDocument/2006/relationships/hyperlink" Target="https://www.cbo.gov/budget-options/2018/54768" TargetMode="External"/><Relationship Id="rId75" Type="http://schemas.openxmlformats.org/officeDocument/2006/relationships/hyperlink" Target="https://www.cbo.gov/budget-options/2018/54789" TargetMode="External"/><Relationship Id="rId96" Type="http://schemas.openxmlformats.org/officeDocument/2006/relationships/hyperlink" Target="https://www.cbo.gov/budget-options/2018/54810" TargetMode="External"/><Relationship Id="rId140" Type="http://schemas.openxmlformats.org/officeDocument/2006/relationships/hyperlink" Target="https://www.cbo.gov/system/files/2019-06/54667-budgetoptions-2.pdf" TargetMode="External"/><Relationship Id="rId161" Type="http://schemas.openxmlformats.org/officeDocument/2006/relationships/hyperlink" Target="https://www.cbo.gov/system/files/2019-06/54667-budgetoptions-2.pdf" TargetMode="External"/><Relationship Id="rId182" Type="http://schemas.openxmlformats.org/officeDocument/2006/relationships/hyperlink" Target="https://www.cbo.gov/system/files/2019-06/54667-budgetoptions-2.pdf" TargetMode="External"/><Relationship Id="rId217" Type="http://schemas.openxmlformats.org/officeDocument/2006/relationships/hyperlink" Target="https://www.cbo.gov/system/files/2019-06/54667-budgetoptions-2.pdf" TargetMode="External"/><Relationship Id="rId6" Type="http://schemas.openxmlformats.org/officeDocument/2006/relationships/hyperlink" Target="https://www.cbo.gov/budget-options/2018/54718" TargetMode="External"/><Relationship Id="rId238" Type="http://schemas.openxmlformats.org/officeDocument/2006/relationships/hyperlink" Target="https://www.cbo.gov/system/files/2019-06/54667-budgetoptions-2.pdf" TargetMode="External"/><Relationship Id="rId23" Type="http://schemas.openxmlformats.org/officeDocument/2006/relationships/hyperlink" Target="https://www.cbo.gov/budget-options/2018/54737" TargetMode="External"/><Relationship Id="rId119" Type="http://schemas.openxmlformats.org/officeDocument/2006/relationships/hyperlink" Target="https://www.cbo.gov/budget-options/2018/54833" TargetMode="External"/><Relationship Id="rId44" Type="http://schemas.openxmlformats.org/officeDocument/2006/relationships/hyperlink" Target="https://www.cbo.gov/budget-options/2018/54758" TargetMode="External"/><Relationship Id="rId65" Type="http://schemas.openxmlformats.org/officeDocument/2006/relationships/hyperlink" Target="https://www.cbo.gov/budget-options/2018/54779" TargetMode="External"/><Relationship Id="rId86" Type="http://schemas.openxmlformats.org/officeDocument/2006/relationships/hyperlink" Target="https://www.cbo.gov/budget-options/2018/54800" TargetMode="External"/><Relationship Id="rId130" Type="http://schemas.openxmlformats.org/officeDocument/2006/relationships/hyperlink" Target="https://www.cbo.gov/system/files/2019-06/54667-budgetoptions-2.pdf" TargetMode="External"/><Relationship Id="rId151" Type="http://schemas.openxmlformats.org/officeDocument/2006/relationships/hyperlink" Target="https://www.cbo.gov/system/files/2019-06/54667-budgetoptions-2.pdf" TargetMode="External"/><Relationship Id="rId172" Type="http://schemas.openxmlformats.org/officeDocument/2006/relationships/hyperlink" Target="https://www.cbo.gov/system/files/2019-06/54667-budgetoptions-2.pdf" TargetMode="External"/><Relationship Id="rId193" Type="http://schemas.openxmlformats.org/officeDocument/2006/relationships/hyperlink" Target="https://www.cbo.gov/system/files/2019-06/54667-budgetoptions-2.pdf" TargetMode="External"/><Relationship Id="rId207" Type="http://schemas.openxmlformats.org/officeDocument/2006/relationships/hyperlink" Target="https://www.cbo.gov/system/files/2019-06/54667-budgetoptions-2.pdf" TargetMode="External"/><Relationship Id="rId228" Type="http://schemas.openxmlformats.org/officeDocument/2006/relationships/hyperlink" Target="https://www.cbo.gov/system/files/2019-06/54667-budgetoptions-2.pdf" TargetMode="External"/><Relationship Id="rId13" Type="http://schemas.openxmlformats.org/officeDocument/2006/relationships/hyperlink" Target="https://www.cbo.gov/budget-options/2018/54727" TargetMode="External"/><Relationship Id="rId109" Type="http://schemas.openxmlformats.org/officeDocument/2006/relationships/hyperlink" Target="https://www.cbo.gov/budget-options/2018/54823" TargetMode="External"/><Relationship Id="rId34" Type="http://schemas.openxmlformats.org/officeDocument/2006/relationships/hyperlink" Target="https://www.cbo.gov/budget-options/2018/54748" TargetMode="External"/><Relationship Id="rId55" Type="http://schemas.openxmlformats.org/officeDocument/2006/relationships/hyperlink" Target="https://www.cbo.gov/budget-options/2018/54769" TargetMode="External"/><Relationship Id="rId76" Type="http://schemas.openxmlformats.org/officeDocument/2006/relationships/hyperlink" Target="https://www.cbo.gov/budget-options/2018/54790" TargetMode="External"/><Relationship Id="rId97" Type="http://schemas.openxmlformats.org/officeDocument/2006/relationships/hyperlink" Target="https://www.cbo.gov/budget-options/2018/54811" TargetMode="External"/><Relationship Id="rId120" Type="http://schemas.openxmlformats.org/officeDocument/2006/relationships/hyperlink" Target="https://www.cbo.gov/budget-options/2018/54834" TargetMode="External"/><Relationship Id="rId141" Type="http://schemas.openxmlformats.org/officeDocument/2006/relationships/hyperlink" Target="https://www.cbo.gov/system/files/2019-06/54667-budgetoptions-2.pdf" TargetMode="External"/><Relationship Id="rId7" Type="http://schemas.openxmlformats.org/officeDocument/2006/relationships/hyperlink" Target="https://www.cbo.gov/budget-options/2018/54719" TargetMode="External"/><Relationship Id="rId162" Type="http://schemas.openxmlformats.org/officeDocument/2006/relationships/hyperlink" Target="https://www.cbo.gov/system/files/2019-06/54667-budgetoptions-2.pdf" TargetMode="External"/><Relationship Id="rId183" Type="http://schemas.openxmlformats.org/officeDocument/2006/relationships/hyperlink" Target="https://www.cbo.gov/system/files/2019-06/54667-budgetoptions-2.pdf" TargetMode="External"/><Relationship Id="rId218" Type="http://schemas.openxmlformats.org/officeDocument/2006/relationships/hyperlink" Target="https://www.cbo.gov/system/files/2019-06/54667-budgetoptions-2.pdf" TargetMode="External"/><Relationship Id="rId239" Type="http://schemas.openxmlformats.org/officeDocument/2006/relationships/hyperlink" Target="https://www.cbo.gov/system/files/2019-06/54667-budgetoptions-2.pdf" TargetMode="External"/><Relationship Id="rId24" Type="http://schemas.openxmlformats.org/officeDocument/2006/relationships/hyperlink" Target="https://www.cbo.gov/budget-options/2018/54738" TargetMode="External"/><Relationship Id="rId45" Type="http://schemas.openxmlformats.org/officeDocument/2006/relationships/hyperlink" Target="https://www.cbo.gov/budget-options/2018/54759" TargetMode="External"/><Relationship Id="rId66" Type="http://schemas.openxmlformats.org/officeDocument/2006/relationships/hyperlink" Target="https://www.cbo.gov/budget-options/2018/54780" TargetMode="External"/><Relationship Id="rId87" Type="http://schemas.openxmlformats.org/officeDocument/2006/relationships/hyperlink" Target="https://www.cbo.gov/budget-options/2018/54801" TargetMode="External"/><Relationship Id="rId110" Type="http://schemas.openxmlformats.org/officeDocument/2006/relationships/hyperlink" Target="https://www.cbo.gov/budget-options/2018/54824" TargetMode="External"/><Relationship Id="rId131" Type="http://schemas.openxmlformats.org/officeDocument/2006/relationships/hyperlink" Target="https://www.cbo.gov/system/files/2019-06/54667-budgetoptions-2.pdf" TargetMode="External"/><Relationship Id="rId152" Type="http://schemas.openxmlformats.org/officeDocument/2006/relationships/hyperlink" Target="https://www.cbo.gov/system/files/2019-06/54667-budgetoptions-2.pdf" TargetMode="External"/><Relationship Id="rId173" Type="http://schemas.openxmlformats.org/officeDocument/2006/relationships/hyperlink" Target="https://www.cbo.gov/system/files/2019-06/54667-budgetoptions-2.pdf" TargetMode="External"/><Relationship Id="rId194" Type="http://schemas.openxmlformats.org/officeDocument/2006/relationships/hyperlink" Target="https://www.cbo.gov/system/files/2019-06/54667-budgetoptions-2.pdf" TargetMode="External"/><Relationship Id="rId208" Type="http://schemas.openxmlformats.org/officeDocument/2006/relationships/hyperlink" Target="https://www.cbo.gov/system/files/2019-06/54667-budgetoptions-2.pdf" TargetMode="External"/><Relationship Id="rId229" Type="http://schemas.openxmlformats.org/officeDocument/2006/relationships/hyperlink" Target="https://www.cbo.gov/system/files/2019-06/54667-budgetoptions-2.pdf" TargetMode="External"/><Relationship Id="rId240" Type="http://schemas.openxmlformats.org/officeDocument/2006/relationships/hyperlink" Target="https://www.cbo.gov/system/files/2019-06/54667-budgetoptions-2.pdf" TargetMode="External"/><Relationship Id="rId14" Type="http://schemas.openxmlformats.org/officeDocument/2006/relationships/hyperlink" Target="https://www.cbo.gov/budget-options/2018/54728" TargetMode="External"/><Relationship Id="rId35" Type="http://schemas.openxmlformats.org/officeDocument/2006/relationships/hyperlink" Target="https://www.cbo.gov/budget-options/2018/54749" TargetMode="External"/><Relationship Id="rId56" Type="http://schemas.openxmlformats.org/officeDocument/2006/relationships/hyperlink" Target="https://www.cbo.gov/budget-options/2018/54770" TargetMode="External"/><Relationship Id="rId77" Type="http://schemas.openxmlformats.org/officeDocument/2006/relationships/hyperlink" Target="https://www.cbo.gov/budget-options/2018/54791" TargetMode="External"/><Relationship Id="rId100" Type="http://schemas.openxmlformats.org/officeDocument/2006/relationships/hyperlink" Target="https://www.cbo.gov/budget-options/2018/54814" TargetMode="External"/><Relationship Id="rId8" Type="http://schemas.openxmlformats.org/officeDocument/2006/relationships/hyperlink" Target="https://www.cbo.gov/budget-options/2018/54720" TargetMode="External"/><Relationship Id="rId98" Type="http://schemas.openxmlformats.org/officeDocument/2006/relationships/hyperlink" Target="https://www.cbo.gov/budget-options/2018/54812" TargetMode="External"/><Relationship Id="rId121" Type="http://schemas.openxmlformats.org/officeDocument/2006/relationships/hyperlink" Target="https://www.cbo.gov/budget-options/2018/54835" TargetMode="External"/><Relationship Id="rId142" Type="http://schemas.openxmlformats.org/officeDocument/2006/relationships/hyperlink" Target="https://www.cbo.gov/system/files/2019-06/54667-budgetoptions-2.pdf" TargetMode="External"/><Relationship Id="rId163" Type="http://schemas.openxmlformats.org/officeDocument/2006/relationships/hyperlink" Target="https://www.cbo.gov/system/files/2019-06/54667-budgetoptions-2.pdf" TargetMode="External"/><Relationship Id="rId184" Type="http://schemas.openxmlformats.org/officeDocument/2006/relationships/hyperlink" Target="https://www.cbo.gov/system/files/2019-06/54667-budgetoptions-2.pdf" TargetMode="External"/><Relationship Id="rId219" Type="http://schemas.openxmlformats.org/officeDocument/2006/relationships/hyperlink" Target="https://www.cbo.gov/system/files/2019-06/54667-budgetoptions-2.pdf" TargetMode="External"/><Relationship Id="rId230" Type="http://schemas.openxmlformats.org/officeDocument/2006/relationships/hyperlink" Target="https://www.cbo.gov/system/files/2019-06/54667-budgetoptions-2.pdf" TargetMode="External"/><Relationship Id="rId25" Type="http://schemas.openxmlformats.org/officeDocument/2006/relationships/hyperlink" Target="https://www.cbo.gov/budget-options/2018/54739" TargetMode="External"/><Relationship Id="rId46" Type="http://schemas.openxmlformats.org/officeDocument/2006/relationships/hyperlink" Target="https://www.cbo.gov/budget-options/2018/54760" TargetMode="External"/><Relationship Id="rId67" Type="http://schemas.openxmlformats.org/officeDocument/2006/relationships/hyperlink" Target="https://www.cbo.gov/budget-options/2018/54781" TargetMode="External"/><Relationship Id="rId88" Type="http://schemas.openxmlformats.org/officeDocument/2006/relationships/hyperlink" Target="https://www.cbo.gov/budget-options/2018/54802" TargetMode="External"/><Relationship Id="rId111" Type="http://schemas.openxmlformats.org/officeDocument/2006/relationships/hyperlink" Target="https://www.cbo.gov/budget-options/2018/54825" TargetMode="External"/><Relationship Id="rId132" Type="http://schemas.openxmlformats.org/officeDocument/2006/relationships/hyperlink" Target="https://www.cbo.gov/system/files/2019-06/54667-budgetoptions-2.pdf" TargetMode="External"/><Relationship Id="rId153" Type="http://schemas.openxmlformats.org/officeDocument/2006/relationships/hyperlink" Target="https://www.cbo.gov/system/files/2019-06/54667-budgetoptions-2.pdf" TargetMode="External"/><Relationship Id="rId174" Type="http://schemas.openxmlformats.org/officeDocument/2006/relationships/hyperlink" Target="https://www.cbo.gov/system/files/2019-06/54667-budgetoptions-2.pdf" TargetMode="External"/><Relationship Id="rId195" Type="http://schemas.openxmlformats.org/officeDocument/2006/relationships/hyperlink" Target="https://www.cbo.gov/system/files/2019-06/54667-budgetoptions-2.pdf" TargetMode="External"/><Relationship Id="rId209" Type="http://schemas.openxmlformats.org/officeDocument/2006/relationships/hyperlink" Target="https://www.cbo.gov/system/files/2019-06/54667-budgetoptions-2.pdf" TargetMode="External"/><Relationship Id="rId220" Type="http://schemas.openxmlformats.org/officeDocument/2006/relationships/hyperlink" Target="https://www.cbo.gov/system/files/2019-06/54667-budgetoptions-2.pdf" TargetMode="External"/><Relationship Id="rId241" Type="http://schemas.openxmlformats.org/officeDocument/2006/relationships/hyperlink" Target="https://www.cbo.gov/system/files/2019-06/54667-budgetoptions-2.pdf" TargetMode="External"/><Relationship Id="rId15" Type="http://schemas.openxmlformats.org/officeDocument/2006/relationships/hyperlink" Target="https://www.cbo.gov/budget-options/2018/54729" TargetMode="External"/><Relationship Id="rId36" Type="http://schemas.openxmlformats.org/officeDocument/2006/relationships/hyperlink" Target="https://www.cbo.gov/budget-options/2018/54750" TargetMode="External"/><Relationship Id="rId57" Type="http://schemas.openxmlformats.org/officeDocument/2006/relationships/hyperlink" Target="https://www.cbo.gov/budget-options/2018/54771" TargetMode="External"/><Relationship Id="rId106" Type="http://schemas.openxmlformats.org/officeDocument/2006/relationships/hyperlink" Target="https://www.cbo.gov/budget-options/2018/54820" TargetMode="External"/><Relationship Id="rId127" Type="http://schemas.openxmlformats.org/officeDocument/2006/relationships/hyperlink" Target="https://www.cbo.gov/system/files/2019-06/54667-budgetoptions-2.pdf" TargetMode="External"/><Relationship Id="rId10" Type="http://schemas.openxmlformats.org/officeDocument/2006/relationships/hyperlink" Target="https://www.cbo.gov/budget-options/2018/54723" TargetMode="External"/><Relationship Id="rId31" Type="http://schemas.openxmlformats.org/officeDocument/2006/relationships/hyperlink" Target="https://www.cbo.gov/budget-options/2018/54745" TargetMode="External"/><Relationship Id="rId52" Type="http://schemas.openxmlformats.org/officeDocument/2006/relationships/hyperlink" Target="https://www.cbo.gov/budget-options/2018/54766" TargetMode="External"/><Relationship Id="rId73" Type="http://schemas.openxmlformats.org/officeDocument/2006/relationships/hyperlink" Target="https://www.cbo.gov/budget-options/2018/54787" TargetMode="External"/><Relationship Id="rId78" Type="http://schemas.openxmlformats.org/officeDocument/2006/relationships/hyperlink" Target="https://www.cbo.gov/budget-options/2018/54792" TargetMode="External"/><Relationship Id="rId94" Type="http://schemas.openxmlformats.org/officeDocument/2006/relationships/hyperlink" Target="https://www.cbo.gov/budget-options/2018/54808" TargetMode="External"/><Relationship Id="rId99" Type="http://schemas.openxmlformats.org/officeDocument/2006/relationships/hyperlink" Target="https://www.cbo.gov/budget-options/2018/54813" TargetMode="External"/><Relationship Id="rId101" Type="http://schemas.openxmlformats.org/officeDocument/2006/relationships/hyperlink" Target="https://www.cbo.gov/budget-options/2018/54815" TargetMode="External"/><Relationship Id="rId122" Type="http://schemas.openxmlformats.org/officeDocument/2006/relationships/hyperlink" Target="https://www.cbo.gov/system/files/2019-06/54667-budgetoptions-2.pdf" TargetMode="External"/><Relationship Id="rId143" Type="http://schemas.openxmlformats.org/officeDocument/2006/relationships/hyperlink" Target="https://www.cbo.gov/system/files/2019-06/54667-budgetoptions-2.pdf" TargetMode="External"/><Relationship Id="rId148" Type="http://schemas.openxmlformats.org/officeDocument/2006/relationships/hyperlink" Target="https://www.cbo.gov/system/files/2019-06/54667-budgetoptions-2.pdf" TargetMode="External"/><Relationship Id="rId164" Type="http://schemas.openxmlformats.org/officeDocument/2006/relationships/hyperlink" Target="https://www.cbo.gov/system/files/2019-06/54667-budgetoptions-2.pdf" TargetMode="External"/><Relationship Id="rId169" Type="http://schemas.openxmlformats.org/officeDocument/2006/relationships/hyperlink" Target="https://www.cbo.gov/system/files/2019-06/54667-budgetoptions-2.pdf" TargetMode="External"/><Relationship Id="rId185" Type="http://schemas.openxmlformats.org/officeDocument/2006/relationships/hyperlink" Target="https://www.cbo.gov/system/files/2019-06/54667-budgetoptions-2.pdf" TargetMode="External"/><Relationship Id="rId4" Type="http://schemas.openxmlformats.org/officeDocument/2006/relationships/hyperlink" Target="https://www.cbo.gov/budget-options/2018/54715" TargetMode="External"/><Relationship Id="rId9" Type="http://schemas.openxmlformats.org/officeDocument/2006/relationships/hyperlink" Target="https://www.cbo.gov/budget-options/2018/54721" TargetMode="External"/><Relationship Id="rId180" Type="http://schemas.openxmlformats.org/officeDocument/2006/relationships/hyperlink" Target="https://www.cbo.gov/system/files/2019-06/54667-budgetoptions-2.pdf" TargetMode="External"/><Relationship Id="rId210" Type="http://schemas.openxmlformats.org/officeDocument/2006/relationships/hyperlink" Target="https://www.cbo.gov/system/files/2019-06/54667-budgetoptions-2.pdf" TargetMode="External"/><Relationship Id="rId215" Type="http://schemas.openxmlformats.org/officeDocument/2006/relationships/hyperlink" Target="https://www.cbo.gov/system/files/2019-06/54667-budgetoptions-2.pdf" TargetMode="External"/><Relationship Id="rId236" Type="http://schemas.openxmlformats.org/officeDocument/2006/relationships/hyperlink" Target="https://www.cbo.gov/system/files/2019-06/54667-budgetoptions-2.pdf" TargetMode="External"/><Relationship Id="rId26" Type="http://schemas.openxmlformats.org/officeDocument/2006/relationships/hyperlink" Target="https://www.cbo.gov/budget-options/2018/54740" TargetMode="External"/><Relationship Id="rId231" Type="http://schemas.openxmlformats.org/officeDocument/2006/relationships/hyperlink" Target="https://www.cbo.gov/system/files/2019-06/54667-budgetoptions-2.pdf" TargetMode="External"/><Relationship Id="rId47" Type="http://schemas.openxmlformats.org/officeDocument/2006/relationships/hyperlink" Target="https://www.cbo.gov/budget-options/2018/54761" TargetMode="External"/><Relationship Id="rId68" Type="http://schemas.openxmlformats.org/officeDocument/2006/relationships/hyperlink" Target="https://www.cbo.gov/budget-options/2018/54782" TargetMode="External"/><Relationship Id="rId89" Type="http://schemas.openxmlformats.org/officeDocument/2006/relationships/hyperlink" Target="https://www.cbo.gov/budget-options/2018/54803" TargetMode="External"/><Relationship Id="rId112" Type="http://schemas.openxmlformats.org/officeDocument/2006/relationships/hyperlink" Target="https://www.cbo.gov/budget-options/2018/54826" TargetMode="External"/><Relationship Id="rId133" Type="http://schemas.openxmlformats.org/officeDocument/2006/relationships/hyperlink" Target="https://www.cbo.gov/system/files/2019-06/54667-budgetoptions-2.pdf" TargetMode="External"/><Relationship Id="rId154" Type="http://schemas.openxmlformats.org/officeDocument/2006/relationships/hyperlink" Target="https://www.cbo.gov/system/files/2019-06/54667-budgetoptions-2.pdf" TargetMode="External"/><Relationship Id="rId175" Type="http://schemas.openxmlformats.org/officeDocument/2006/relationships/hyperlink" Target="https://www.cbo.gov/system/files/2019-06/54667-budgetoptions-2.pdf" TargetMode="External"/><Relationship Id="rId196" Type="http://schemas.openxmlformats.org/officeDocument/2006/relationships/hyperlink" Target="https://www.cbo.gov/system/files/2019-06/54667-budgetoptions-2.pdf" TargetMode="External"/><Relationship Id="rId200" Type="http://schemas.openxmlformats.org/officeDocument/2006/relationships/hyperlink" Target="https://www.cbo.gov/system/files/2019-06/54667-budgetoptions-2.pdf" TargetMode="External"/><Relationship Id="rId16" Type="http://schemas.openxmlformats.org/officeDocument/2006/relationships/hyperlink" Target="https://www.cbo.gov/budget-options/2018/54730" TargetMode="External"/><Relationship Id="rId221" Type="http://schemas.openxmlformats.org/officeDocument/2006/relationships/hyperlink" Target="https://www.cbo.gov/system/files/2019-06/54667-budgetoptions-2.pdf" TargetMode="External"/><Relationship Id="rId242" Type="http://schemas.openxmlformats.org/officeDocument/2006/relationships/hyperlink" Target="https://www.cbo.gov/system/files/2019-06/54667-budgetoptions-2.pdf" TargetMode="External"/><Relationship Id="rId37" Type="http://schemas.openxmlformats.org/officeDocument/2006/relationships/hyperlink" Target="https://www.cbo.gov/budget-options/2018/54751" TargetMode="External"/><Relationship Id="rId58" Type="http://schemas.openxmlformats.org/officeDocument/2006/relationships/hyperlink" Target="https://www.cbo.gov/budget-options/2018/54772" TargetMode="External"/><Relationship Id="rId79" Type="http://schemas.openxmlformats.org/officeDocument/2006/relationships/hyperlink" Target="https://www.cbo.gov/budget-options/2018/54793" TargetMode="External"/><Relationship Id="rId102" Type="http://schemas.openxmlformats.org/officeDocument/2006/relationships/hyperlink" Target="https://www.cbo.gov/budget-options/2018/54816" TargetMode="External"/><Relationship Id="rId123" Type="http://schemas.openxmlformats.org/officeDocument/2006/relationships/hyperlink" Target="https://www.cbo.gov/system/files/2019-06/54667-budgetoptions-2.pdf" TargetMode="External"/><Relationship Id="rId144" Type="http://schemas.openxmlformats.org/officeDocument/2006/relationships/hyperlink" Target="https://www.cbo.gov/system/files/2019-06/54667-budgetoptions-2.pdf" TargetMode="External"/><Relationship Id="rId90" Type="http://schemas.openxmlformats.org/officeDocument/2006/relationships/hyperlink" Target="https://www.cbo.gov/budget-options/2018/54804" TargetMode="External"/><Relationship Id="rId165" Type="http://schemas.openxmlformats.org/officeDocument/2006/relationships/hyperlink" Target="https://www.cbo.gov/system/files/2019-06/54667-budgetoptions-2.pdf" TargetMode="External"/><Relationship Id="rId186" Type="http://schemas.openxmlformats.org/officeDocument/2006/relationships/hyperlink" Target="https://www.cbo.gov/system/files/2019-06/54667-budgetoptions-2.pdf" TargetMode="External"/><Relationship Id="rId211" Type="http://schemas.openxmlformats.org/officeDocument/2006/relationships/hyperlink" Target="https://www.cbo.gov/system/files/2019-06/54667-budgetoptions-2.pdf" TargetMode="External"/><Relationship Id="rId232" Type="http://schemas.openxmlformats.org/officeDocument/2006/relationships/hyperlink" Target="https://www.cbo.gov/system/files/2019-06/54667-budgetoptions-2.pdf" TargetMode="External"/><Relationship Id="rId27" Type="http://schemas.openxmlformats.org/officeDocument/2006/relationships/hyperlink" Target="https://www.cbo.gov/budget-options/2018/54741" TargetMode="External"/><Relationship Id="rId48" Type="http://schemas.openxmlformats.org/officeDocument/2006/relationships/hyperlink" Target="https://www.cbo.gov/budget-options/2018/54762" TargetMode="External"/><Relationship Id="rId69" Type="http://schemas.openxmlformats.org/officeDocument/2006/relationships/hyperlink" Target="https://www.cbo.gov/budget-options/2018/54783" TargetMode="External"/><Relationship Id="rId113" Type="http://schemas.openxmlformats.org/officeDocument/2006/relationships/hyperlink" Target="https://www.cbo.gov/budget-options/2018/54827" TargetMode="External"/><Relationship Id="rId134" Type="http://schemas.openxmlformats.org/officeDocument/2006/relationships/hyperlink" Target="https://www.cbo.gov/system/files/2019-06/54667-budgetoptions-2.pdf" TargetMode="External"/><Relationship Id="rId80" Type="http://schemas.openxmlformats.org/officeDocument/2006/relationships/hyperlink" Target="https://www.cbo.gov/budget-options/2018/54794" TargetMode="External"/><Relationship Id="rId155" Type="http://schemas.openxmlformats.org/officeDocument/2006/relationships/hyperlink" Target="https://www.cbo.gov/system/files/2019-06/54667-budgetoptions-2.pdf" TargetMode="External"/><Relationship Id="rId176" Type="http://schemas.openxmlformats.org/officeDocument/2006/relationships/hyperlink" Target="https://www.cbo.gov/system/files/2019-06/54667-budgetoptions-2.pdf" TargetMode="External"/><Relationship Id="rId197" Type="http://schemas.openxmlformats.org/officeDocument/2006/relationships/hyperlink" Target="https://www.cbo.gov/system/files/2019-06/54667-budgetoptions-2.pdf" TargetMode="External"/><Relationship Id="rId201" Type="http://schemas.openxmlformats.org/officeDocument/2006/relationships/hyperlink" Target="https://www.cbo.gov/system/files/2019-06/54667-budgetoptions-2.pdf" TargetMode="External"/><Relationship Id="rId222" Type="http://schemas.openxmlformats.org/officeDocument/2006/relationships/hyperlink" Target="https://www.cbo.gov/system/files/2019-06/54667-budgetoptions-2.pdf" TargetMode="External"/><Relationship Id="rId243" Type="http://schemas.openxmlformats.org/officeDocument/2006/relationships/hyperlink" Target="https://www.cbo.gov/system/files/2019-06/54667-budgetoptions-2.pdf" TargetMode="External"/><Relationship Id="rId17" Type="http://schemas.openxmlformats.org/officeDocument/2006/relationships/hyperlink" Target="https://www.cbo.gov/budget-options/2018/54731" TargetMode="External"/><Relationship Id="rId38" Type="http://schemas.openxmlformats.org/officeDocument/2006/relationships/hyperlink" Target="https://www.cbo.gov/budget-options/2018/54752" TargetMode="External"/><Relationship Id="rId59" Type="http://schemas.openxmlformats.org/officeDocument/2006/relationships/hyperlink" Target="https://www.cbo.gov/budget-options/2018/54773" TargetMode="External"/><Relationship Id="rId103" Type="http://schemas.openxmlformats.org/officeDocument/2006/relationships/hyperlink" Target="https://www.cbo.gov/budget-options/2018/54817" TargetMode="External"/><Relationship Id="rId124" Type="http://schemas.openxmlformats.org/officeDocument/2006/relationships/hyperlink" Target="https://www.cbo.gov/system/files/2019-06/54667-budgetoptions-2.pdf" TargetMode="External"/><Relationship Id="rId70" Type="http://schemas.openxmlformats.org/officeDocument/2006/relationships/hyperlink" Target="https://www.cbo.gov/budget-options/2018/54784" TargetMode="External"/><Relationship Id="rId91" Type="http://schemas.openxmlformats.org/officeDocument/2006/relationships/hyperlink" Target="https://www.cbo.gov/budget-options/2018/54805" TargetMode="External"/><Relationship Id="rId145" Type="http://schemas.openxmlformats.org/officeDocument/2006/relationships/hyperlink" Target="https://www.cbo.gov/system/files/2019-06/54667-budgetoptions-2.pdf" TargetMode="External"/><Relationship Id="rId166" Type="http://schemas.openxmlformats.org/officeDocument/2006/relationships/hyperlink" Target="https://www.cbo.gov/system/files/2019-06/54667-budgetoptions-2.pdf" TargetMode="External"/><Relationship Id="rId187" Type="http://schemas.openxmlformats.org/officeDocument/2006/relationships/hyperlink" Target="https://www.cbo.gov/system/files/2019-06/54667-budgetoptions-2.pdf" TargetMode="External"/><Relationship Id="rId1" Type="http://schemas.openxmlformats.org/officeDocument/2006/relationships/hyperlink" Target="https://www.cbo.gov/budget-options/2018/54712" TargetMode="External"/><Relationship Id="rId212" Type="http://schemas.openxmlformats.org/officeDocument/2006/relationships/hyperlink" Target="https://www.cbo.gov/system/files/2019-06/54667-budgetoptions-2.pdf" TargetMode="External"/><Relationship Id="rId233" Type="http://schemas.openxmlformats.org/officeDocument/2006/relationships/hyperlink" Target="https://www.cbo.gov/system/files/2019-06/54667-budgetoptions-2.pdf" TargetMode="External"/><Relationship Id="rId28" Type="http://schemas.openxmlformats.org/officeDocument/2006/relationships/hyperlink" Target="https://www.cbo.gov/budget-options/2018/54742" TargetMode="External"/><Relationship Id="rId49" Type="http://schemas.openxmlformats.org/officeDocument/2006/relationships/hyperlink" Target="https://www.cbo.gov/budget-options/2018/54763" TargetMode="External"/><Relationship Id="rId114" Type="http://schemas.openxmlformats.org/officeDocument/2006/relationships/hyperlink" Target="https://www.cbo.gov/budget-options/2018/54828" TargetMode="External"/><Relationship Id="rId60" Type="http://schemas.openxmlformats.org/officeDocument/2006/relationships/hyperlink" Target="https://www.cbo.gov/budget-options/2018/54774" TargetMode="External"/><Relationship Id="rId81" Type="http://schemas.openxmlformats.org/officeDocument/2006/relationships/hyperlink" Target="https://www.cbo.gov/budget-options/2018/54795" TargetMode="External"/><Relationship Id="rId135" Type="http://schemas.openxmlformats.org/officeDocument/2006/relationships/hyperlink" Target="https://www.cbo.gov/system/files/2019-06/54667-budgetoptions-2.pdf" TargetMode="External"/><Relationship Id="rId156" Type="http://schemas.openxmlformats.org/officeDocument/2006/relationships/hyperlink" Target="https://www.cbo.gov/system/files/2019-06/54667-budgetoptions-2.pdf" TargetMode="External"/><Relationship Id="rId177" Type="http://schemas.openxmlformats.org/officeDocument/2006/relationships/hyperlink" Target="https://www.cbo.gov/system/files/2019-06/54667-budgetoptions-2.pdf" TargetMode="External"/><Relationship Id="rId198" Type="http://schemas.openxmlformats.org/officeDocument/2006/relationships/hyperlink" Target="https://www.cbo.gov/system/files/2019-06/54667-budgetoptions-2.pdf" TargetMode="External"/><Relationship Id="rId202" Type="http://schemas.openxmlformats.org/officeDocument/2006/relationships/hyperlink" Target="https://www.cbo.gov/system/files/2019-06/54667-budgetoptions-2.pdf" TargetMode="External"/><Relationship Id="rId223" Type="http://schemas.openxmlformats.org/officeDocument/2006/relationships/hyperlink" Target="https://www.cbo.gov/system/files/2019-06/54667-budgetoptions-2.pdf" TargetMode="External"/><Relationship Id="rId244" Type="http://schemas.openxmlformats.org/officeDocument/2006/relationships/printerSettings" Target="../printerSettings/printerSettings1.bin"/><Relationship Id="rId18" Type="http://schemas.openxmlformats.org/officeDocument/2006/relationships/hyperlink" Target="https://www.cbo.gov/budget-options/2018/54732" TargetMode="External"/><Relationship Id="rId39" Type="http://schemas.openxmlformats.org/officeDocument/2006/relationships/hyperlink" Target="https://www.cbo.gov/budget-options/2018/54753" TargetMode="External"/><Relationship Id="rId50" Type="http://schemas.openxmlformats.org/officeDocument/2006/relationships/hyperlink" Target="https://www.cbo.gov/budget-options/2018/54764" TargetMode="External"/><Relationship Id="rId104" Type="http://schemas.openxmlformats.org/officeDocument/2006/relationships/hyperlink" Target="https://www.cbo.gov/budget-options/2018/54818" TargetMode="External"/><Relationship Id="rId125" Type="http://schemas.openxmlformats.org/officeDocument/2006/relationships/hyperlink" Target="https://www.cbo.gov/system/files/2019-06/54667-budgetoptions-2.pdf" TargetMode="External"/><Relationship Id="rId146" Type="http://schemas.openxmlformats.org/officeDocument/2006/relationships/hyperlink" Target="https://www.cbo.gov/system/files/2019-06/54667-budgetoptions-2.pdf" TargetMode="External"/><Relationship Id="rId167" Type="http://schemas.openxmlformats.org/officeDocument/2006/relationships/hyperlink" Target="https://www.cbo.gov/system/files/2019-06/54667-budgetoptions-2.pdf" TargetMode="External"/><Relationship Id="rId188" Type="http://schemas.openxmlformats.org/officeDocument/2006/relationships/hyperlink" Target="https://www.cbo.gov/system/files/2019-06/54667-budgetoptions-2.pdf" TargetMode="External"/><Relationship Id="rId71" Type="http://schemas.openxmlformats.org/officeDocument/2006/relationships/hyperlink" Target="https://www.cbo.gov/budget-options/2018/54785" TargetMode="External"/><Relationship Id="rId92" Type="http://schemas.openxmlformats.org/officeDocument/2006/relationships/hyperlink" Target="https://www.cbo.gov/budget-options/2018/54806" TargetMode="External"/><Relationship Id="rId213" Type="http://schemas.openxmlformats.org/officeDocument/2006/relationships/hyperlink" Target="https://www.cbo.gov/system/files/2019-06/54667-budgetoptions-2.pdf" TargetMode="External"/><Relationship Id="rId234" Type="http://schemas.openxmlformats.org/officeDocument/2006/relationships/hyperlink" Target="https://www.cbo.gov/system/files/2019-06/54667-budgetoptions-2.pdf" TargetMode="External"/><Relationship Id="rId2" Type="http://schemas.openxmlformats.org/officeDocument/2006/relationships/hyperlink" Target="https://www.cbo.gov/budget-options/2018/54713" TargetMode="External"/><Relationship Id="rId29" Type="http://schemas.openxmlformats.org/officeDocument/2006/relationships/hyperlink" Target="https://www.cbo.gov/budget-options/2018/54743" TargetMode="External"/><Relationship Id="rId40" Type="http://schemas.openxmlformats.org/officeDocument/2006/relationships/hyperlink" Target="https://www.cbo.gov/budget-options/2018/54754" TargetMode="External"/><Relationship Id="rId115" Type="http://schemas.openxmlformats.org/officeDocument/2006/relationships/hyperlink" Target="https://www.cbo.gov/budget-options/2018/54829" TargetMode="External"/><Relationship Id="rId136" Type="http://schemas.openxmlformats.org/officeDocument/2006/relationships/hyperlink" Target="https://www.cbo.gov/system/files/2019-06/54667-budgetoptions-2.pdf" TargetMode="External"/><Relationship Id="rId157" Type="http://schemas.openxmlformats.org/officeDocument/2006/relationships/hyperlink" Target="https://www.cbo.gov/system/files/2019-06/54667-budgetoptions-2.pdf" TargetMode="External"/><Relationship Id="rId178" Type="http://schemas.openxmlformats.org/officeDocument/2006/relationships/hyperlink" Target="https://www.cbo.gov/system/files/2019-06/54667-budgetoptions-2.pdf" TargetMode="External"/><Relationship Id="rId61" Type="http://schemas.openxmlformats.org/officeDocument/2006/relationships/hyperlink" Target="https://www.cbo.gov/budget-options/2018/54775" TargetMode="External"/><Relationship Id="rId82" Type="http://schemas.openxmlformats.org/officeDocument/2006/relationships/hyperlink" Target="https://www.cbo.gov/budget-options/2018/54796" TargetMode="External"/><Relationship Id="rId199" Type="http://schemas.openxmlformats.org/officeDocument/2006/relationships/hyperlink" Target="https://www.cbo.gov/system/files/2019-06/54667-budgetoptions-2.pdf" TargetMode="External"/><Relationship Id="rId203" Type="http://schemas.openxmlformats.org/officeDocument/2006/relationships/hyperlink" Target="https://www.cbo.gov/system/files/2019-06/54667-budgetoptions-2.pdf" TargetMode="External"/><Relationship Id="rId19" Type="http://schemas.openxmlformats.org/officeDocument/2006/relationships/hyperlink" Target="https://www.cbo.gov/budget-options/2018/54733" TargetMode="External"/><Relationship Id="rId224" Type="http://schemas.openxmlformats.org/officeDocument/2006/relationships/hyperlink" Target="https://www.cbo.gov/system/files/2019-06/54667-budgetoptions-2.pdf" TargetMode="External"/><Relationship Id="rId30" Type="http://schemas.openxmlformats.org/officeDocument/2006/relationships/hyperlink" Target="https://www.cbo.gov/budget-options/2018/54744" TargetMode="External"/><Relationship Id="rId105" Type="http://schemas.openxmlformats.org/officeDocument/2006/relationships/hyperlink" Target="https://www.cbo.gov/budget-options/2018/54819" TargetMode="External"/><Relationship Id="rId126" Type="http://schemas.openxmlformats.org/officeDocument/2006/relationships/hyperlink" Target="https://www.cbo.gov/system/files/2019-06/54667-budgetoptions-2.pdf" TargetMode="External"/><Relationship Id="rId147" Type="http://schemas.openxmlformats.org/officeDocument/2006/relationships/hyperlink" Target="https://www.cbo.gov/system/files/2019-06/54667-budgetoptions-2.pdf" TargetMode="External"/><Relationship Id="rId168" Type="http://schemas.openxmlformats.org/officeDocument/2006/relationships/hyperlink" Target="https://www.cbo.gov/system/files/2019-06/54667-budgetoptions-2.pdf" TargetMode="External"/><Relationship Id="rId51" Type="http://schemas.openxmlformats.org/officeDocument/2006/relationships/hyperlink" Target="https://www.cbo.gov/budget-options/2018/54765" TargetMode="External"/><Relationship Id="rId72" Type="http://schemas.openxmlformats.org/officeDocument/2006/relationships/hyperlink" Target="https://www.cbo.gov/budget-options/2018/54786" TargetMode="External"/><Relationship Id="rId93" Type="http://schemas.openxmlformats.org/officeDocument/2006/relationships/hyperlink" Target="https://www.cbo.gov/budget-options/2018/54807" TargetMode="External"/><Relationship Id="rId189" Type="http://schemas.openxmlformats.org/officeDocument/2006/relationships/hyperlink" Target="https://www.cbo.gov/system/files/2019-06/54667-budgetoptions-2.pdf" TargetMode="External"/><Relationship Id="rId3" Type="http://schemas.openxmlformats.org/officeDocument/2006/relationships/hyperlink" Target="https://www.cbo.gov/budget-options/2018/54714" TargetMode="External"/><Relationship Id="rId214" Type="http://schemas.openxmlformats.org/officeDocument/2006/relationships/hyperlink" Target="https://www.cbo.gov/system/files/2019-06/54667-budgetoptions-2.pdf" TargetMode="External"/><Relationship Id="rId235" Type="http://schemas.openxmlformats.org/officeDocument/2006/relationships/hyperlink" Target="https://www.cbo.gov/system/files/2019-06/54667-budgetoptions-2.pdf" TargetMode="External"/><Relationship Id="rId116" Type="http://schemas.openxmlformats.org/officeDocument/2006/relationships/hyperlink" Target="https://www.cbo.gov/budget-options/2018/54830" TargetMode="External"/><Relationship Id="rId137" Type="http://schemas.openxmlformats.org/officeDocument/2006/relationships/hyperlink" Target="https://www.cbo.gov/system/files/2019-06/54667-budgetoptions-2.pdf" TargetMode="External"/><Relationship Id="rId158" Type="http://schemas.openxmlformats.org/officeDocument/2006/relationships/hyperlink" Target="https://www.cbo.gov/system/files/2019-06/54667-budgetoptions-2.pdf" TargetMode="External"/><Relationship Id="rId20" Type="http://schemas.openxmlformats.org/officeDocument/2006/relationships/hyperlink" Target="https://www.cbo.gov/budget-options/2018/54734" TargetMode="External"/><Relationship Id="rId41" Type="http://schemas.openxmlformats.org/officeDocument/2006/relationships/hyperlink" Target="https://www.cbo.gov/budget-options/2018/54755" TargetMode="External"/><Relationship Id="rId62" Type="http://schemas.openxmlformats.org/officeDocument/2006/relationships/hyperlink" Target="https://www.cbo.gov/budget-options/2018/54776" TargetMode="External"/><Relationship Id="rId83" Type="http://schemas.openxmlformats.org/officeDocument/2006/relationships/hyperlink" Target="https://www.cbo.gov/budget-options/2018/54797" TargetMode="External"/><Relationship Id="rId179" Type="http://schemas.openxmlformats.org/officeDocument/2006/relationships/hyperlink" Target="https://www.cbo.gov/system/files/2019-06/54667-budgetoptions-2.pdf" TargetMode="External"/><Relationship Id="rId190" Type="http://schemas.openxmlformats.org/officeDocument/2006/relationships/hyperlink" Target="https://www.cbo.gov/system/files/2019-06/54667-budgetoptions-2.pdf" TargetMode="External"/><Relationship Id="rId204" Type="http://schemas.openxmlformats.org/officeDocument/2006/relationships/hyperlink" Target="https://www.cbo.gov/system/files/2019-06/54667-budgetoptions-2.pdf" TargetMode="External"/><Relationship Id="rId225" Type="http://schemas.openxmlformats.org/officeDocument/2006/relationships/hyperlink" Target="https://www.cbo.gov/system/files/2019-06/54667-budgetoptions-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tabSelected="1" zoomScaleNormal="100" workbookViewId="0"/>
  </sheetViews>
  <sheetFormatPr defaultRowHeight="14.25" x14ac:dyDescent="0.2"/>
  <cols>
    <col min="1" max="1" width="154" style="9" customWidth="1"/>
    <col min="2" max="3" width="16.7109375" style="4" customWidth="1"/>
    <col min="4" max="16384" width="9.140625" style="1"/>
  </cols>
  <sheetData>
    <row r="1" spans="1:5" ht="15" customHeight="1" x14ac:dyDescent="0.2">
      <c r="A1" s="18" t="s">
        <v>467</v>
      </c>
      <c r="B1" s="18"/>
      <c r="C1" s="18"/>
      <c r="D1" s="18"/>
      <c r="E1" s="18"/>
    </row>
    <row r="2" spans="1:5" ht="15" customHeight="1" x14ac:dyDescent="0.2">
      <c r="A2" s="20" t="str">
        <f>HYPERLINK("http://www.cbo.gov/publication/54667", "www.cbo.gov/publication/54667")</f>
        <v>www.cbo.gov/publication/54667</v>
      </c>
    </row>
    <row r="3" spans="1:5" ht="15" customHeight="1" x14ac:dyDescent="0.2">
      <c r="A3" s="20"/>
    </row>
    <row r="4" spans="1:5" ht="15" customHeight="1" x14ac:dyDescent="0.2">
      <c r="A4" s="20"/>
    </row>
    <row r="5" spans="1:5" ht="15" customHeight="1" x14ac:dyDescent="0.25">
      <c r="A5" s="22" t="s">
        <v>12</v>
      </c>
    </row>
    <row r="6" spans="1:5" ht="15" customHeight="1" x14ac:dyDescent="0.2">
      <c r="A6" s="36" t="s">
        <v>470</v>
      </c>
      <c r="B6" s="34" t="s">
        <v>468</v>
      </c>
      <c r="C6" s="34" t="s">
        <v>469</v>
      </c>
    </row>
    <row r="7" spans="1:5" ht="15" customHeight="1" x14ac:dyDescent="0.2">
      <c r="A7" s="37"/>
      <c r="B7" s="35"/>
      <c r="C7" s="35"/>
    </row>
    <row r="8" spans="1:5" ht="15" customHeight="1" x14ac:dyDescent="0.25">
      <c r="A8" s="23"/>
      <c r="B8" s="6"/>
      <c r="C8" s="6"/>
    </row>
    <row r="9" spans="1:5" ht="15" customHeight="1" x14ac:dyDescent="0.2">
      <c r="A9" s="27" t="str">
        <f ca="1">HYPERLINK("#"&amp;CELL("address", Notes!A1), "Notes")</f>
        <v>Notes</v>
      </c>
      <c r="B9" s="19" t="s">
        <v>95</v>
      </c>
      <c r="C9" s="1"/>
    </row>
    <row r="10" spans="1:5" ht="15" customHeight="1" x14ac:dyDescent="0.2"/>
    <row r="11" spans="1:5" ht="15" customHeight="1" x14ac:dyDescent="0.2">
      <c r="A11" s="24" t="s">
        <v>449</v>
      </c>
    </row>
    <row r="12" spans="1:5" ht="15" customHeight="1" x14ac:dyDescent="0.2">
      <c r="A12" s="24"/>
    </row>
    <row r="13" spans="1:5" ht="15" customHeight="1" x14ac:dyDescent="0.2">
      <c r="A13" s="21" t="str">
        <f ca="1">HYPERLINK("#"&amp;CELL("address", 'Mandatory Spending'!A7), "Mandatory Spending—Option 1. Limit Enrollment in the Department of Agriculture’s Conservation Programs")</f>
        <v>Mandatory Spending—Option 1. Limit Enrollment in the Department of Agriculture’s Conservation Programs</v>
      </c>
      <c r="B13" s="19" t="s">
        <v>0</v>
      </c>
      <c r="C13" s="19" t="s">
        <v>0</v>
      </c>
    </row>
    <row r="14" spans="1:5" ht="15" customHeight="1" x14ac:dyDescent="0.2">
      <c r="A14" s="21" t="str">
        <f ca="1">HYPERLINK("#"&amp;CELL("address", 'Mandatory Spending'!A22), "Mandatory Spending—Option 2. Eliminate Title I Agriculture Programs")</f>
        <v>Mandatory Spending—Option 2. Eliminate Title I Agriculture Programs</v>
      </c>
      <c r="B14" s="19" t="s">
        <v>10</v>
      </c>
      <c r="C14" s="19" t="s">
        <v>10</v>
      </c>
    </row>
    <row r="15" spans="1:5" ht="15" customHeight="1" x14ac:dyDescent="0.2">
      <c r="A15" s="21" t="str">
        <f ca="1">HYPERLINK("#"&amp;CELL("address", 'Mandatory Spending'!A33), "Mandatory Spending—Option 3. Reduce Subsidies in the Crop Insurance Program")</f>
        <v>Mandatory Spending—Option 3. Reduce Subsidies in the Crop Insurance Program</v>
      </c>
      <c r="B15" s="19" t="s">
        <v>51</v>
      </c>
      <c r="C15" s="19" t="s">
        <v>51</v>
      </c>
    </row>
    <row r="16" spans="1:5" ht="15" customHeight="1" x14ac:dyDescent="0.2">
      <c r="A16" s="21" t="str">
        <f ca="1">HYPERLINK("#"&amp;CELL("address", 'Mandatory Spending'!A47), "Mandatory Spending—Option 4. Limit ARC and PLC Payment Acres to 30 Percent of Base Acres")</f>
        <v>Mandatory Spending—Option 4. Limit ARC and PLC Payment Acres to 30 Percent of Base Acres</v>
      </c>
      <c r="B16" s="19" t="s">
        <v>52</v>
      </c>
      <c r="C16" s="19" t="s">
        <v>52</v>
      </c>
    </row>
    <row r="17" spans="1:3" ht="15" customHeight="1" x14ac:dyDescent="0.2">
      <c r="A17" s="21" t="str">
        <f ca="1">HYPERLINK("#"&amp;CELL("address", 'Mandatory Spending'!A58), "Mandatory Spending—Option 5. Raise Fannie Mae’s and Freddie Mac’s Guarantee Fees and Decrease their Eligible Loan Limits")</f>
        <v>Mandatory Spending—Option 5. Raise Fannie Mae’s and Freddie Mac’s Guarantee Fees and Decrease their Eligible Loan Limits</v>
      </c>
      <c r="B17" s="19" t="s">
        <v>53</v>
      </c>
      <c r="C17" s="19" t="s">
        <v>53</v>
      </c>
    </row>
    <row r="18" spans="1:3" ht="15" customHeight="1" x14ac:dyDescent="0.2">
      <c r="A18" s="21" t="str">
        <f ca="1">HYPERLINK("#"&amp;CELL("address", 'Mandatory Spending'!A75), "Mandatory Spending—Option 6. Eliminate or Reduce the Add-On to Pell Grants, Which Is Funded With Mandatory Spending")</f>
        <v>Mandatory Spending—Option 6. Eliminate or Reduce the Add-On to Pell Grants, Which Is Funded With Mandatory Spending</v>
      </c>
      <c r="B18" s="19" t="s">
        <v>54</v>
      </c>
      <c r="C18" s="19" t="s">
        <v>54</v>
      </c>
    </row>
    <row r="19" spans="1:3" ht="15" customHeight="1" x14ac:dyDescent="0.2">
      <c r="A19" s="21" t="str">
        <f ca="1">HYPERLINK("#"&amp;CELL("address", 'Mandatory Spending'!A89), "Mandatory Spending—Option 7. Limit Forgiveness of Graduate Student Loans")</f>
        <v>Mandatory Spending—Option 7. Limit Forgiveness of Graduate Student Loans</v>
      </c>
      <c r="B19" s="19" t="s">
        <v>16</v>
      </c>
      <c r="C19" s="19" t="s">
        <v>16</v>
      </c>
    </row>
    <row r="20" spans="1:3" ht="15" customHeight="1" x14ac:dyDescent="0.2">
      <c r="A20" s="21" t="str">
        <f ca="1">HYPERLINK("#"&amp;CELL("address", 'Mandatory Spending'!A113), "Mandatory Spending—Option 8. Reduce or Eliminate Subsidized Loans for Undergraduate Students")</f>
        <v>Mandatory Spending—Option 8. Reduce or Eliminate Subsidized Loans for Undergraduate Students</v>
      </c>
      <c r="B20" s="19" t="s">
        <v>55</v>
      </c>
      <c r="C20" s="19" t="s">
        <v>55</v>
      </c>
    </row>
    <row r="21" spans="1:3" ht="15" customHeight="1" x14ac:dyDescent="0.2">
      <c r="A21" s="21" t="str">
        <f ca="1">HYPERLINK("#"&amp;CELL("address", 'Mandatory Spending'!A133), "Mandatory Spending—Option 9. Reduce or Eliminate Public Service Loan Forgiveness")</f>
        <v>Mandatory Spending—Option 9. Reduce or Eliminate Public Service Loan Forgiveness</v>
      </c>
      <c r="B21" s="19" t="s">
        <v>56</v>
      </c>
      <c r="C21" s="19" t="s">
        <v>56</v>
      </c>
    </row>
    <row r="22" spans="1:3" ht="15" customHeight="1" x14ac:dyDescent="0.2">
      <c r="A22" s="21" t="str">
        <f ca="1">HYPERLINK("#"&amp;CELL("address", 'Mandatory Spending'!A154), "Mandatory Spending—Option 10. Remove the Cap on Interest Rates for Student Loans")</f>
        <v>Mandatory Spending—Option 10. Remove the Cap on Interest Rates for Student Loans</v>
      </c>
      <c r="B22" s="19" t="s">
        <v>57</v>
      </c>
      <c r="C22" s="19" t="s">
        <v>57</v>
      </c>
    </row>
    <row r="23" spans="1:3" ht="15" customHeight="1" x14ac:dyDescent="0.2">
      <c r="A23" s="21" t="str">
        <f ca="1">HYPERLINK("#"&amp;CELL("address", 'Mandatory Spending'!A172), "Mandatory Spending—Option 11. Adopt a Voucher Plan and Slow the Growth of Federal Contributions for the Federal Employees Health Benefits Program")</f>
        <v>Mandatory Spending—Option 11. Adopt a Voucher Plan and Slow the Growth of Federal Contributions for the Federal Employees Health Benefits Program</v>
      </c>
      <c r="B23" s="19" t="s">
        <v>27</v>
      </c>
      <c r="C23" s="19" t="s">
        <v>27</v>
      </c>
    </row>
    <row r="24" spans="1:3" ht="15" customHeight="1" x14ac:dyDescent="0.2">
      <c r="A24" s="21" t="str">
        <f ca="1">HYPERLINK("#"&amp;CELL("address", 'Mandatory Spending'!A201), "Mandatory Spending—Option 12. Establish Caps on Federal Spending for Medicaid")</f>
        <v>Mandatory Spending—Option 12. Establish Caps on Federal Spending for Medicaid</v>
      </c>
      <c r="B24" s="19" t="s">
        <v>40</v>
      </c>
      <c r="C24" s="19" t="s">
        <v>40</v>
      </c>
    </row>
    <row r="25" spans="1:3" ht="15" customHeight="1" x14ac:dyDescent="0.2">
      <c r="A25" s="21" t="str">
        <f ca="1">HYPERLINK("#"&amp;CELL("address", 'Mandatory Spending'!A250), "Mandatory Spending—Option 13. Limit States’ Taxes on Health Care Providers")</f>
        <v>Mandatory Spending—Option 13. Limit States’ Taxes on Health Care Providers</v>
      </c>
      <c r="B25" s="19" t="s">
        <v>58</v>
      </c>
      <c r="C25" s="19" t="s">
        <v>58</v>
      </c>
    </row>
    <row r="26" spans="1:3" ht="15" customHeight="1" x14ac:dyDescent="0.2">
      <c r="A26" s="21" t="str">
        <f ca="1">HYPERLINK("#"&amp;CELL("address", 'Mandatory Spending'!A264), "Mandatory Spending—Option 14. Reduce Federal Medicaid Matching Rates")</f>
        <v>Mandatory Spending—Option 14. Reduce Federal Medicaid Matching Rates</v>
      </c>
      <c r="B26" s="19" t="s">
        <v>59</v>
      </c>
      <c r="C26" s="19" t="s">
        <v>59</v>
      </c>
    </row>
    <row r="27" spans="1:3" ht="15" customHeight="1" x14ac:dyDescent="0.2">
      <c r="A27" s="21" t="str">
        <f ca="1">HYPERLINK("#"&amp;CELL("address", 'Mandatory Spending'!A285), "Mandatory Spending—Option 15. Introduce Enrollment Fees Under TRICARE for Life")</f>
        <v>Mandatory Spending—Option 15. Introduce Enrollment Fees Under TRICARE for Life</v>
      </c>
      <c r="B27" s="19" t="s">
        <v>60</v>
      </c>
      <c r="C27" s="19" t="s">
        <v>60</v>
      </c>
    </row>
    <row r="28" spans="1:3" ht="15" customHeight="1" x14ac:dyDescent="0.2">
      <c r="A28" s="21" t="str">
        <f ca="1">HYPERLINK("#"&amp;CELL("address", 'Mandatory Spending'!A300), "Mandatory Spending—Option 16. Introduce Minimum Out-of-Pocket Requirements Under TRICARE for Life")</f>
        <v>Mandatory Spending—Option 16. Introduce Minimum Out-of-Pocket Requirements Under TRICARE for Life</v>
      </c>
      <c r="B28" s="19" t="s">
        <v>61</v>
      </c>
      <c r="C28" s="19" t="s">
        <v>61</v>
      </c>
    </row>
    <row r="29" spans="1:3" ht="15" customHeight="1" x14ac:dyDescent="0.2">
      <c r="A29" s="21" t="str">
        <f ca="1">HYPERLINK("#"&amp;CELL("address", 'Mandatory Spending'!A315), "Mandatory Spending—Option 17. Change the Cost-Sharing Rules for Medicare and Restrict Medigap Insurance")</f>
        <v>Mandatory Spending—Option 17. Change the Cost-Sharing Rules for Medicare and Restrict Medigap Insurance</v>
      </c>
      <c r="B29" s="19" t="s">
        <v>62</v>
      </c>
      <c r="C29" s="19" t="s">
        <v>62</v>
      </c>
    </row>
    <row r="30" spans="1:3" ht="15" customHeight="1" x14ac:dyDescent="0.2">
      <c r="A30" s="21" t="str">
        <f ca="1">HYPERLINK("#"&amp;CELL("address", 'Mandatory Spending'!A329), "Mandatory Spending—Option 18. Increase Premiums for Parts B and D of Medicare")</f>
        <v>Mandatory Spending—Option 18. Increase Premiums for Parts B and D of Medicare</v>
      </c>
      <c r="B30" s="19" t="s">
        <v>63</v>
      </c>
      <c r="C30" s="19" t="s">
        <v>63</v>
      </c>
    </row>
    <row r="31" spans="1:3" ht="15" customHeight="1" x14ac:dyDescent="0.2">
      <c r="A31" s="21" t="str">
        <f ca="1">HYPERLINK("#"&amp;CELL("address", 'Mandatory Spending'!A345), "Mandatory Spending—Option 19. Raise the Age of Eligibility for Medicare to 67")</f>
        <v>Mandatory Spending—Option 19. Raise the Age of Eligibility for Medicare to 67</v>
      </c>
      <c r="B31" s="19" t="s">
        <v>64</v>
      </c>
      <c r="C31" s="19" t="s">
        <v>64</v>
      </c>
    </row>
    <row r="32" spans="1:3" ht="15" customHeight="1" x14ac:dyDescent="0.2">
      <c r="A32" s="21" t="str">
        <f ca="1">HYPERLINK("#"&amp;CELL("address", 'Mandatory Spending'!A374), "Mandatory Spending—Option 20. Reduce Medicare’s Coverage of Bad Debt")</f>
        <v>Mandatory Spending—Option 20. Reduce Medicare’s Coverage of Bad Debt</v>
      </c>
      <c r="B32" s="19" t="s">
        <v>65</v>
      </c>
      <c r="C32" s="19" t="s">
        <v>65</v>
      </c>
    </row>
    <row r="33" spans="1:3" ht="15" customHeight="1" x14ac:dyDescent="0.2">
      <c r="A33" s="21" t="str">
        <f ca="1">HYPERLINK("#"&amp;CELL("address", 'Mandatory Spending'!A388), "Mandatory Spending—Option 21. Require Manufacturers to Pay a Minimum Rebate on Drugs Covered Under Part D of Medicare for Low-Income Beneficiaries")</f>
        <v>Mandatory Spending—Option 21. Require Manufacturers to Pay a Minimum Rebate on Drugs Covered Under Part D of Medicare for Low-Income Beneficiaries</v>
      </c>
      <c r="B33" s="19" t="s">
        <v>66</v>
      </c>
      <c r="C33" s="19" t="s">
        <v>66</v>
      </c>
    </row>
    <row r="34" spans="1:3" ht="15" customHeight="1" x14ac:dyDescent="0.2">
      <c r="A34" s="21" t="str">
        <f ca="1">HYPERLINK("#"&amp;CELL("address", 'Mandatory Spending'!A399), "Mandatory Spending—Option 22. Modify Payments to Medicare Advantage Plans for Health Risk")</f>
        <v>Mandatory Spending—Option 22. Modify Payments to Medicare Advantage Plans for Health Risk</v>
      </c>
      <c r="B34" s="19" t="s">
        <v>67</v>
      </c>
      <c r="C34" s="19" t="s">
        <v>67</v>
      </c>
    </row>
    <row r="35" spans="1:3" ht="15" customHeight="1" x14ac:dyDescent="0.2">
      <c r="A35" s="21" t="str">
        <f ca="1">HYPERLINK("#"&amp;CELL("address", 'Mandatory Spending'!A413), "Mandatory Spending—Option 23. Reduce Quality Bonus Payments to Medicare Advantage Plans")</f>
        <v>Mandatory Spending—Option 23. Reduce Quality Bonus Payments to Medicare Advantage Plans</v>
      </c>
      <c r="B35" s="19" t="s">
        <v>68</v>
      </c>
      <c r="C35" s="19" t="s">
        <v>68</v>
      </c>
    </row>
    <row r="36" spans="1:3" ht="15" customHeight="1" x14ac:dyDescent="0.2">
      <c r="A36" s="21" t="str">
        <f ca="1">HYPERLINK("#"&amp;CELL("address", 'Mandatory Spending'!A426), "Mandatory Spending—Option 24. Consolidate and Reduce Federal Payments for Graduate Medical Education at Teaching Hospitals")</f>
        <v>Mandatory Spending—Option 24. Consolidate and Reduce Federal Payments for Graduate Medical Education at Teaching Hospitals</v>
      </c>
      <c r="B36" s="19" t="s">
        <v>69</v>
      </c>
      <c r="C36" s="19" t="s">
        <v>69</v>
      </c>
    </row>
    <row r="37" spans="1:3" ht="15" customHeight="1" x14ac:dyDescent="0.2">
      <c r="A37" s="21" t="str">
        <f ca="1">HYPERLINK("#"&amp;CELL("address", 'Mandatory Spending'!A440), "Mandatory Spending—Option 25. Convert Multiple Assistance Programs for Lower-Income People Into Smaller Block Grants to States")</f>
        <v>Mandatory Spending—Option 25. Convert Multiple Assistance Programs for Lower-Income People Into Smaller Block Grants to States</v>
      </c>
      <c r="B37" s="19" t="s">
        <v>70</v>
      </c>
      <c r="C37" s="19" t="s">
        <v>70</v>
      </c>
    </row>
    <row r="38" spans="1:3" ht="15" customHeight="1" x14ac:dyDescent="0.2">
      <c r="A38" s="21" t="str">
        <f ca="1">HYPERLINK("#"&amp;CELL("address", 'Mandatory Spending'!A455), "Mandatory Spending—Option 26. Eliminate Subsidies for Certain Meals in the National School Lunch, School Breakfast, and Child and Adult Care Food Programs")</f>
        <v>Mandatory Spending—Option 26. Eliminate Subsidies for Certain Meals in the National School Lunch, School Breakfast, and Child and Adult Care Food Programs</v>
      </c>
      <c r="B38" s="19" t="s">
        <v>71</v>
      </c>
      <c r="C38" s="19" t="s">
        <v>71</v>
      </c>
    </row>
    <row r="39" spans="1:3" ht="15" customHeight="1" x14ac:dyDescent="0.2">
      <c r="A39" s="21" t="str">
        <f ca="1">HYPERLINK("#"&amp;CELL("address", 'Mandatory Spending'!A466), "Mandatory Spending—Option 27. Reduce TANF’s State Family Assistance Grant by 10 Percent")</f>
        <v>Mandatory Spending—Option 27. Reduce TANF’s State Family Assistance Grant by 10 Percent</v>
      </c>
      <c r="B39" s="19" t="s">
        <v>72</v>
      </c>
      <c r="C39" s="19" t="s">
        <v>72</v>
      </c>
    </row>
    <row r="40" spans="1:3" ht="15" customHeight="1" x14ac:dyDescent="0.2">
      <c r="A40" s="21" t="str">
        <f ca="1">HYPERLINK("#"&amp;CELL("address", 'Mandatory Spending'!A477), "Mandatory Spending—Option 28. Eliminate Supplemental Security Income Benefits for Disabled Children")</f>
        <v>Mandatory Spending—Option 28. Eliminate Supplemental Security Income Benefits for Disabled Children</v>
      </c>
      <c r="B40" s="19" t="s">
        <v>73</v>
      </c>
      <c r="C40" s="19" t="s">
        <v>73</v>
      </c>
    </row>
    <row r="41" spans="1:3" ht="15" customHeight="1" x14ac:dyDescent="0.2">
      <c r="A41" s="21" t="str">
        <f ca="1">HYPERLINK("#"&amp;CELL("address", 'Mandatory Spending'!A489), "Mandatory Spending—Option 29. Link Initial Social Security Benefits to Average Prices Instead of Average Earnings")</f>
        <v>Mandatory Spending—Option 29. Link Initial Social Security Benefits to Average Prices Instead of Average Earnings</v>
      </c>
      <c r="B41" s="19" t="s">
        <v>74</v>
      </c>
      <c r="C41" s="19" t="s">
        <v>74</v>
      </c>
    </row>
    <row r="42" spans="1:3" ht="15" customHeight="1" x14ac:dyDescent="0.2">
      <c r="A42" s="21" t="str">
        <f ca="1">HYPERLINK("#"&amp;CELL("address", 'Mandatory Spending'!A503), "Mandatory Spending—Option 30. Make Social Security’s Benefit Structure More Progressive")</f>
        <v>Mandatory Spending—Option 30. Make Social Security’s Benefit Structure More Progressive</v>
      </c>
      <c r="B42" s="19" t="s">
        <v>75</v>
      </c>
      <c r="C42" s="19" t="s">
        <v>75</v>
      </c>
    </row>
    <row r="43" spans="1:3" ht="15" customHeight="1" x14ac:dyDescent="0.2">
      <c r="A43" s="21" t="str">
        <f ca="1">HYPERLINK("#"&amp;CELL("address", 'Mandatory Spending'!A517), "Mandatory Spending—Option 31. Raise the Full Retirement Age for Social Security")</f>
        <v>Mandatory Spending—Option 31. Raise the Full Retirement Age for Social Security</v>
      </c>
      <c r="B43" s="19" t="s">
        <v>76</v>
      </c>
      <c r="C43" s="19" t="s">
        <v>76</v>
      </c>
    </row>
    <row r="44" spans="1:3" ht="15" customHeight="1" x14ac:dyDescent="0.2">
      <c r="A44" s="21" t="str">
        <f ca="1">HYPERLINK("#"&amp;CELL("address", 'Mandatory Spending'!A528), "Mandatory Spending—Option 32. Require Social Security Disability Insurance Applicants to Have Worked More in Recent Years")</f>
        <v>Mandatory Spending—Option 32. Require Social Security Disability Insurance Applicants to Have Worked More in Recent Years</v>
      </c>
      <c r="B44" s="19" t="s">
        <v>77</v>
      </c>
      <c r="C44" s="19" t="s">
        <v>77</v>
      </c>
    </row>
    <row r="45" spans="1:3" ht="15" customHeight="1" x14ac:dyDescent="0.2">
      <c r="A45" s="21" t="str">
        <f ca="1">HYPERLINK("#"&amp;CELL("address", 'Mandatory Spending'!A539), "Mandatory Spending—Option 33. Eliminate Eligibility for Starting Social Security Disability Benefits at Age 62 or Later")</f>
        <v>Mandatory Spending—Option 33. Eliminate Eligibility for Starting Social Security Disability Benefits at Age 62 or Later</v>
      </c>
      <c r="B45" s="19" t="s">
        <v>78</v>
      </c>
      <c r="C45" s="19" t="s">
        <v>78</v>
      </c>
    </row>
    <row r="46" spans="1:3" ht="15" customHeight="1" x14ac:dyDescent="0.2">
      <c r="A46" s="21" t="str">
        <f ca="1">HYPERLINK("#"&amp;CELL("address", 'Mandatory Spending'!A550), "Mandatory Spending—Option 34. Narrow Eligibility for Veterans’ Disability Compensation by Excluding Certain Disabilities Unrelated to Military Duties")</f>
        <v>Mandatory Spending—Option 34. Narrow Eligibility for Veterans’ Disability Compensation by Excluding Certain Disabilities Unrelated to Military Duties</v>
      </c>
      <c r="B46" s="19" t="s">
        <v>79</v>
      </c>
      <c r="C46" s="19" t="s">
        <v>79</v>
      </c>
    </row>
    <row r="47" spans="1:3" ht="15" customHeight="1" x14ac:dyDescent="0.2">
      <c r="A47" s="21" t="str">
        <f ca="1">HYPERLINK("#"&amp;CELL("address", 'Mandatory Spending'!A564), "Mandatory Spending—Option 35. End VA’s Individual Unemployability Payments to Disabled Veterans at the Full Retirement Age for Social Security")</f>
        <v>Mandatory Spending—Option 35. End VA’s Individual Unemployability Payments to Disabled Veterans at the Full Retirement Age for Social Security</v>
      </c>
      <c r="B47" s="19" t="s">
        <v>80</v>
      </c>
      <c r="C47" s="19" t="s">
        <v>80</v>
      </c>
    </row>
    <row r="48" spans="1:3" ht="15" customHeight="1" x14ac:dyDescent="0.2">
      <c r="A48" s="21" t="str">
        <f ca="1">HYPERLINK("#"&amp;CELL("address", 'Mandatory Spending'!A578), "Mandatory Spending—Option 36. Reduce VA’s Disability Benefits to Veterans Who Are Older Than the Full Retirement Age for Social Security")</f>
        <v>Mandatory Spending—Option 36. Reduce VA’s Disability Benefits to Veterans Who Are Older Than the Full Retirement Age for Social Security</v>
      </c>
      <c r="B48" s="19" t="s">
        <v>81</v>
      </c>
      <c r="C48" s="19" t="s">
        <v>81</v>
      </c>
    </row>
    <row r="49" spans="1:3" ht="15" customHeight="1" x14ac:dyDescent="0.2">
      <c r="A49" s="21" t="str">
        <f ca="1">HYPERLINK("#"&amp;CELL("address", 'Mandatory Spending'!A589), "Mandatory Spending—Option 37. Narrow Eligibility for VA’s Disability Compensation by Excluding Veterans With Low Disability Ratings")</f>
        <v>Mandatory Spending—Option 37. Narrow Eligibility for VA’s Disability Compensation by Excluding Veterans With Low Disability Ratings</v>
      </c>
      <c r="B49" s="19" t="s">
        <v>82</v>
      </c>
      <c r="C49" s="19" t="s">
        <v>82</v>
      </c>
    </row>
    <row r="50" spans="1:3" ht="15" customHeight="1" x14ac:dyDescent="0.2">
      <c r="A50" s="21" t="str">
        <f ca="1">HYPERLINK("#"&amp;CELL("address", 'Mandatory Spending'!A602), "Mandatory Spending—Option 38. Use an Alternative Measure of Inflation to Index Social Security and Other Mandatory Programs")</f>
        <v>Mandatory Spending—Option 38. Use an Alternative Measure of Inflation to Index Social Security and Other Mandatory Programs</v>
      </c>
      <c r="B50" s="19" t="s">
        <v>83</v>
      </c>
      <c r="C50" s="19" t="s">
        <v>83</v>
      </c>
    </row>
    <row r="51" spans="1:3" ht="15" customHeight="1" x14ac:dyDescent="0.2">
      <c r="A51" s="21"/>
      <c r="B51" s="19"/>
      <c r="C51" s="19"/>
    </row>
    <row r="52" spans="1:3" ht="15" customHeight="1" x14ac:dyDescent="0.2">
      <c r="A52" s="28" t="s">
        <v>454</v>
      </c>
      <c r="B52" s="19"/>
      <c r="C52" s="19"/>
    </row>
    <row r="53" spans="1:3" ht="15" customHeight="1" x14ac:dyDescent="0.2">
      <c r="A53" s="28"/>
      <c r="B53" s="19"/>
      <c r="C53" s="19"/>
    </row>
    <row r="54" spans="1:3" ht="15" customHeight="1" x14ac:dyDescent="0.2">
      <c r="A54" s="21" t="str">
        <f ca="1">HYPERLINK("#"&amp;CELL("address", 'Discretionary Spending'!A7), "Discretionary Spending—Option 1. Reduce the Department of Defense’s Budget")</f>
        <v>Discretionary Spending—Option 1. Reduce the Department of Defense’s Budget</v>
      </c>
      <c r="B54" s="19" t="s">
        <v>0</v>
      </c>
      <c r="C54" s="19" t="s">
        <v>0</v>
      </c>
    </row>
    <row r="55" spans="1:3" ht="15" customHeight="1" x14ac:dyDescent="0.2">
      <c r="A55" s="21" t="str">
        <f ca="1">HYPERLINK("#"&amp;CELL("address", 'Discretionary Spending'!A27), "Discretionary Spending—Option 2. Reduce DoD’s Operation and Maintenance Appropriation (Excluding Funding for the Defense Health Program) ")</f>
        <v>Discretionary Spending—Option 2. Reduce DoD’s Operation and Maintenance Appropriation (Excluding Funding for the Defense Health Program) </v>
      </c>
      <c r="B55" s="19" t="s">
        <v>10</v>
      </c>
      <c r="C55" s="19" t="s">
        <v>10</v>
      </c>
    </row>
    <row r="56" spans="1:3" ht="15" customHeight="1" x14ac:dyDescent="0.2">
      <c r="A56" s="21" t="str">
        <f ca="1">HYPERLINK("#"&amp;CELL("address", 'Discretionary Spending'!A47), "Discretionary Spending—Option 3. Cap Increases in Basic Pay for Military Service Members")</f>
        <v>Discretionary Spending—Option 3. Cap Increases in Basic Pay for Military Service Members</v>
      </c>
      <c r="B56" s="19" t="s">
        <v>51</v>
      </c>
      <c r="C56" s="19" t="s">
        <v>51</v>
      </c>
    </row>
    <row r="57" spans="1:3" ht="15" customHeight="1" x14ac:dyDescent="0.2">
      <c r="A57" s="21" t="str">
        <f ca="1">HYPERLINK("#"&amp;CELL("address", 'Discretionary Spending'!A61),"Discretionary Spending—Option 4. Replace Some Military Personnel With Civilian Employees")</f>
        <v>Discretionary Spending—Option 4. Replace Some Military Personnel With Civilian Employees</v>
      </c>
      <c r="B57" s="19" t="s">
        <v>52</v>
      </c>
      <c r="C57" s="19" t="s">
        <v>52</v>
      </c>
    </row>
    <row r="58" spans="1:3" ht="15" customHeight="1" x14ac:dyDescent="0.2">
      <c r="A58" s="21" t="str">
        <f ca="1">HYPERLINK("#"&amp;CELL("address", 'Discretionary Spending'!A75),"Discretionary Spending—Option 5. Cancel Plans to Purchase Additional F-35 Joint Strike Fighters and Instead Purchase F-16s and F/A-18s")</f>
        <v>Discretionary Spending—Option 5. Cancel Plans to Purchase Additional F-35 Joint Strike Fighters and Instead Purchase F-16s and F/A-18s</v>
      </c>
      <c r="B58" s="19" t="s">
        <v>53</v>
      </c>
      <c r="C58" s="19" t="s">
        <v>53</v>
      </c>
    </row>
    <row r="59" spans="1:3" ht="15" customHeight="1" x14ac:dyDescent="0.2">
      <c r="A59" s="21" t="str">
        <f ca="1">HYPERLINK("#"&amp;CELL("address", 'Discretionary Spending'!A89),"Discretionary Spending—Option 6. Stop Building Ford Class Aircraft Carriers")</f>
        <v>Discretionary Spending—Option 6. Stop Building Ford Class Aircraft Carriers</v>
      </c>
      <c r="B59" s="19" t="s">
        <v>54</v>
      </c>
      <c r="C59" s="19" t="s">
        <v>54</v>
      </c>
    </row>
    <row r="60" spans="1:3" ht="15" customHeight="1" x14ac:dyDescent="0.2">
      <c r="A60" s="21" t="str">
        <f ca="1">HYPERLINK("#"&amp;CELL("address", 'Discretionary Spending'!A103),"Discretionary Spending—Option 7. Reduce Funding for Naval Ship Construction to Historical Levels ")</f>
        <v>Discretionary Spending—Option 7. Reduce Funding for Naval Ship Construction to Historical Levels </v>
      </c>
      <c r="B60" s="19" t="s">
        <v>16</v>
      </c>
      <c r="C60" s="19" t="s">
        <v>16</v>
      </c>
    </row>
    <row r="61" spans="1:3" ht="15" customHeight="1" x14ac:dyDescent="0.2">
      <c r="A61" s="21" t="str">
        <f ca="1">HYPERLINK("#"&amp;CELL("address", 'Discretionary Spending'!A117),"Discretionary Spending—Option 8. Reduce the Size of the Nuclear Triad")</f>
        <v>Discretionary Spending—Option 8. Reduce the Size of the Nuclear Triad</v>
      </c>
      <c r="B61" s="19" t="s">
        <v>55</v>
      </c>
      <c r="C61" s="19" t="s">
        <v>55</v>
      </c>
    </row>
    <row r="62" spans="1:3" ht="15" customHeight="1" x14ac:dyDescent="0.2">
      <c r="A62" s="21" t="str">
        <f ca="1">HYPERLINK("#"&amp;CELL("address", 'Discretionary Spending'!A137),"Discretionary Spending—Option 9. Cancel the Long-Range Standoff Weapon")</f>
        <v>Discretionary Spending—Option 9. Cancel the Long-Range Standoff Weapon</v>
      </c>
      <c r="B62" s="19" t="s">
        <v>56</v>
      </c>
      <c r="C62" s="19" t="s">
        <v>56</v>
      </c>
    </row>
    <row r="63" spans="1:3" ht="15" customHeight="1" x14ac:dyDescent="0.2">
      <c r="A63" s="21" t="str">
        <f ca="1">HYPERLINK("#"&amp;CELL("address", 'Discretionary Spending'!A151),"Discretionary Spending—Option 10. Defer Development of the B-21 Bomber")</f>
        <v>Discretionary Spending—Option 10. Defer Development of the B-21 Bomber</v>
      </c>
      <c r="B63" s="19" t="s">
        <v>57</v>
      </c>
      <c r="C63" s="19" t="s">
        <v>57</v>
      </c>
    </row>
    <row r="64" spans="1:3" ht="15" customHeight="1" x14ac:dyDescent="0.2">
      <c r="A64" s="21" t="str">
        <f ca="1">HYPERLINK("#"&amp;CELL("address", 'Discretionary Spending'!A165),"Discretionary Spending—Option 11. Modify TRICARE Enrollment Fees and Cost Sharing for Working-Age Military Retirees")</f>
        <v>Discretionary Spending—Option 11. Modify TRICARE Enrollment Fees and Cost Sharing for Working-Age Military Retirees</v>
      </c>
      <c r="B64" s="19" t="s">
        <v>27</v>
      </c>
      <c r="C64" s="19" t="s">
        <v>27</v>
      </c>
    </row>
    <row r="65" spans="1:3" ht="15" customHeight="1" x14ac:dyDescent="0.2">
      <c r="A65" s="21" t="str">
        <f ca="1">HYPERLINK("#"&amp;CELL("address", 'Discretionary Spending'!A186),"Discretionary Spending—Option 12. Reduce the Size of the Bomber Force by Retiring the B-1B")</f>
        <v>Discretionary Spending—Option 12. Reduce the Size of the Bomber Force by Retiring the B-1B</v>
      </c>
      <c r="B65" s="19" t="s">
        <v>40</v>
      </c>
      <c r="C65" s="19" t="s">
        <v>40</v>
      </c>
    </row>
    <row r="66" spans="1:3" ht="15" customHeight="1" x14ac:dyDescent="0.2">
      <c r="A66" s="21" t="str">
        <f ca="1">HYPERLINK("#"&amp;CELL("address", 'Discretionary Spending'!A200),"Discretionary Spending—Option 13. Reduce the Size of the Fighter Force by Retiring the F-22")</f>
        <v>Discretionary Spending—Option 13. Reduce the Size of the Fighter Force by Retiring the F-22</v>
      </c>
      <c r="B66" s="19" t="s">
        <v>58</v>
      </c>
      <c r="C66" s="19" t="s">
        <v>58</v>
      </c>
    </row>
    <row r="67" spans="1:3" ht="15" customHeight="1" x14ac:dyDescent="0.2">
      <c r="A67" s="21" t="str">
        <f ca="1">HYPERLINK("#"&amp;CELL("address", 'Discretionary Spending'!A214),"Discretionary Spending—Option 14. Cancel the Ground-Based Midcourse Defense System")</f>
        <v>Discretionary Spending—Option 14. Cancel the Ground-Based Midcourse Defense System</v>
      </c>
      <c r="B67" s="19" t="s">
        <v>59</v>
      </c>
      <c r="C67" s="19" t="s">
        <v>59</v>
      </c>
    </row>
    <row r="68" spans="1:3" ht="15" customHeight="1" x14ac:dyDescent="0.2">
      <c r="A68" s="21" t="str">
        <f ca="1">HYPERLINK("#"&amp;CELL("address", 'Discretionary Spending'!A227),"Discretionary Spending—Option 15. Reduce the Basic Allowance for Housing to 80 Percent of Average Housing Costs")</f>
        <v>Discretionary Spending—Option 15. Reduce the Basic Allowance for Housing to 80 Percent of Average Housing Costs</v>
      </c>
      <c r="B68" s="19" t="s">
        <v>60</v>
      </c>
      <c r="C68" s="19" t="s">
        <v>60</v>
      </c>
    </row>
    <row r="69" spans="1:3" ht="15" customHeight="1" x14ac:dyDescent="0.2">
      <c r="A69" s="21" t="str">
        <f ca="1">HYPERLINK("#"&amp;CELL("address", 'Discretionary Spending'!A242),"Discretionary Spending—Option 16. Cancel Development and Production of the New Missile in the Ground-Based Strategic Deterrent Program")</f>
        <v>Discretionary Spending—Option 16. Cancel Development and Production of the New Missile in the Ground-Based Strategic Deterrent Program</v>
      </c>
      <c r="B69" s="19" t="s">
        <v>61</v>
      </c>
      <c r="C69" s="19" t="s">
        <v>61</v>
      </c>
    </row>
    <row r="70" spans="1:3" ht="15" customHeight="1" x14ac:dyDescent="0.2">
      <c r="A70" s="21" t="str">
        <f ca="1">HYPERLINK("#"&amp;CELL("address", 'Discretionary Spending'!A256),"Discretionary Spending—Option 17. Reduce Funding for International Affairs Programs")</f>
        <v>Discretionary Spending—Option 17. Reduce Funding for International Affairs Programs</v>
      </c>
      <c r="B70" s="19" t="s">
        <v>62</v>
      </c>
      <c r="C70" s="19" t="s">
        <v>62</v>
      </c>
    </row>
    <row r="71" spans="1:3" ht="15" customHeight="1" x14ac:dyDescent="0.2">
      <c r="A71" s="21" t="str">
        <f ca="1">HYPERLINK("#"&amp;CELL("address", 'Discretionary Spending'!A269),"Discretionary Spending—Option 18. Reduce Appropriations for Global Health to Their Level in 2000")</f>
        <v>Discretionary Spending—Option 18. Reduce Appropriations for Global Health to Their Level in 2000</v>
      </c>
      <c r="B71" s="19" t="s">
        <v>63</v>
      </c>
      <c r="C71" s="19" t="s">
        <v>63</v>
      </c>
    </row>
    <row r="72" spans="1:3" ht="15" customHeight="1" x14ac:dyDescent="0.2">
      <c r="A72" s="21" t="str">
        <f ca="1">HYPERLINK("#"&amp;CELL("address", 'Discretionary Spending'!A284),"Discretionary Spending—Option 19. Eliminate Human Space Exploration Programs")</f>
        <v>Discretionary Spending—Option 19. Eliminate Human Space Exploration Programs</v>
      </c>
      <c r="B72" s="19" t="s">
        <v>64</v>
      </c>
      <c r="C72" s="19" t="s">
        <v>64</v>
      </c>
    </row>
    <row r="73" spans="1:3" ht="15" customHeight="1" x14ac:dyDescent="0.2">
      <c r="A73" s="21" t="str">
        <f ca="1">HYPERLINK("#"&amp;CELL("address", 'Discretionary Spending'!A297),"Discretionary Spending—Option 20. Reduce Department of Energy Funding for Energy Technology Development")</f>
        <v>Discretionary Spending—Option 20. Reduce Department of Energy Funding for Energy Technology Development</v>
      </c>
      <c r="B73" s="19" t="s">
        <v>65</v>
      </c>
      <c r="C73" s="19" t="s">
        <v>65</v>
      </c>
    </row>
    <row r="74" spans="1:3" ht="15" customHeight="1" x14ac:dyDescent="0.2">
      <c r="A74" s="21" t="str">
        <f ca="1">HYPERLINK("#"&amp;CELL("address", 'Discretionary Spending'!A324),"Discretionary Spending—Option 21. Eliminate Funding for Amtrak and the Essential Air Service Program")</f>
        <v>Discretionary Spending—Option 21. Eliminate Funding for Amtrak and the Essential Air Service Program</v>
      </c>
      <c r="B74" s="19" t="s">
        <v>66</v>
      </c>
      <c r="C74" s="19" t="s">
        <v>66</v>
      </c>
    </row>
    <row r="75" spans="1:3" ht="15" customHeight="1" x14ac:dyDescent="0.2">
      <c r="A75" s="21" t="str">
        <f ca="1">HYPERLINK("#"&amp;CELL("address", 'Discretionary Spending'!A344),"Discretionary Spending—Option 22. Limit Highway and Transit Funding to Expected Revenues")</f>
        <v>Discretionary Spending—Option 22. Limit Highway and Transit Funding to Expected Revenues</v>
      </c>
      <c r="B75" s="19" t="s">
        <v>67</v>
      </c>
      <c r="C75" s="19" t="s">
        <v>67</v>
      </c>
    </row>
    <row r="76" spans="1:3" ht="15" customHeight="1" x14ac:dyDescent="0.2">
      <c r="A76" s="21" t="str">
        <f ca="1">HYPERLINK("#"&amp;CELL("address", 'Discretionary Spending'!A360),"Discretionary Spending—Option 23. Eliminate the Federal Transit Administration")</f>
        <v>Discretionary Spending—Option 23. Eliminate the Federal Transit Administration</v>
      </c>
      <c r="B76" s="19" t="s">
        <v>68</v>
      </c>
      <c r="C76" s="19" t="s">
        <v>68</v>
      </c>
    </row>
    <row r="77" spans="1:3" ht="15" customHeight="1" x14ac:dyDescent="0.2">
      <c r="A77" s="21" t="str">
        <f ca="1">HYPERLINK("#"&amp;CELL("address", 'Discretionary Spending'!A377),"Discretionary Spending—Option 24. Increase the Passenger Fee for Aviation Security")</f>
        <v>Discretionary Spending—Option 24. Increase the Passenger Fee for Aviation Security</v>
      </c>
      <c r="B77" s="19" t="s">
        <v>69</v>
      </c>
      <c r="C77" s="19" t="s">
        <v>69</v>
      </c>
    </row>
    <row r="78" spans="1:3" ht="15" customHeight="1" x14ac:dyDescent="0.2">
      <c r="A78" s="21" t="str">
        <f ca="1">HYPERLINK("#"&amp;CELL("address", 'Discretionary Spending'!A392),"Discretionary Spending—Option 25. Eliminate Federal Funding for National Community Service ")</f>
        <v>Discretionary Spending—Option 25. Eliminate Federal Funding for National Community Service </v>
      </c>
      <c r="B78" s="19" t="s">
        <v>70</v>
      </c>
      <c r="C78" s="19" t="s">
        <v>70</v>
      </c>
    </row>
    <row r="79" spans="1:3" ht="15" customHeight="1" x14ac:dyDescent="0.2">
      <c r="A79" s="21" t="str">
        <f ca="1">HYPERLINK("#"&amp;CELL("address", 'Discretionary Spending'!A405),"Discretionary Spending—Option 26. Eliminate Head Start")</f>
        <v>Discretionary Spending—Option 26. Eliminate Head Start</v>
      </c>
      <c r="B79" s="19" t="s">
        <v>71</v>
      </c>
      <c r="C79" s="19" t="s">
        <v>71</v>
      </c>
    </row>
    <row r="80" spans="1:3" ht="15" customHeight="1" x14ac:dyDescent="0.2">
      <c r="A80" s="21" t="str">
        <f ca="1">HYPERLINK("#"&amp;CELL("address", 'Discretionary Spending'!A418),"Discretionary Spending—Option 27. Tighten Eligibility for Pell Grants")</f>
        <v>Discretionary Spending—Option 27. Tighten Eligibility for Pell Grants</v>
      </c>
      <c r="B80" s="19" t="s">
        <v>72</v>
      </c>
      <c r="C80" s="19" t="s">
        <v>72</v>
      </c>
    </row>
    <row r="81" spans="1:3" ht="15" customHeight="1" x14ac:dyDescent="0.2">
      <c r="A81" s="21" t="str">
        <f ca="1">HYPERLINK("#"&amp;CELL("address", 'Discretionary Spending'!A446),"Discretionary Spending—Option 28. Increase Payments by Tenants in Federally Assisted Housing")</f>
        <v>Discretionary Spending—Option 28. Increase Payments by Tenants in Federally Assisted Housing</v>
      </c>
      <c r="B81" s="19" t="s">
        <v>73</v>
      </c>
      <c r="C81" s="19" t="s">
        <v>73</v>
      </c>
    </row>
    <row r="82" spans="1:3" ht="15" customHeight="1" x14ac:dyDescent="0.2">
      <c r="A82" s="21" t="str">
        <f ca="1">HYPERLINK("#"&amp;CELL("address", 'Discretionary Spending'!A459),"Discretionary Spending—Option 29. Reduce Funding for the Housing Choice Voucher Program or Eliminate the Program")</f>
        <v>Discretionary Spending—Option 29. Reduce Funding for the Housing Choice Voucher Program or Eliminate the Program</v>
      </c>
      <c r="B82" s="19" t="s">
        <v>74</v>
      </c>
      <c r="C82" s="19" t="s">
        <v>74</v>
      </c>
    </row>
    <row r="83" spans="1:3" ht="15" customHeight="1" x14ac:dyDescent="0.2">
      <c r="A83" s="21" t="str">
        <f ca="1">HYPERLINK("#"&amp;CELL("address", 'Discretionary Spending'!A477),"Discretionary Spending—Option 30. End Enrollment in VA Medical Care for Veterans in Priority Groups 7 and 8")</f>
        <v>Discretionary Spending—Option 30. End Enrollment in VA Medical Care for Veterans in Priority Groups 7 and 8</v>
      </c>
      <c r="B83" s="19" t="s">
        <v>75</v>
      </c>
      <c r="C83" s="19" t="s">
        <v>75</v>
      </c>
    </row>
    <row r="84" spans="1:3" ht="15" customHeight="1" x14ac:dyDescent="0.2">
      <c r="A84" s="21" t="str">
        <f ca="1">HYPERLINK("#"&amp;CELL("address", 'Discretionary Spending'!A493),"Discretionary Spending—Option 31. Reduce the Annual Across-the-Board Adjustment for Federal Civilian Employees’ Pay")</f>
        <v>Discretionary Spending—Option 31. Reduce the Annual Across-the-Board Adjustment for Federal Civilian Employees’ Pay</v>
      </c>
      <c r="B84" s="19" t="s">
        <v>76</v>
      </c>
      <c r="C84" s="19" t="s">
        <v>76</v>
      </c>
    </row>
    <row r="85" spans="1:3" ht="15" customHeight="1" x14ac:dyDescent="0.2">
      <c r="A85" s="21" t="str">
        <f ca="1">HYPERLINK("#"&amp;CELL("address", 'Discretionary Spending'!A509),"Discretionary Spending—Option 32. Reduce the Size of the Federal Workforce Through Attrition")</f>
        <v>Discretionary Spending—Option 32. Reduce the Size of the Federal Workforce Through Attrition</v>
      </c>
      <c r="B85" s="19" t="s">
        <v>77</v>
      </c>
      <c r="C85" s="19" t="s">
        <v>77</v>
      </c>
    </row>
    <row r="86" spans="1:3" ht="15" customHeight="1" x14ac:dyDescent="0.2">
      <c r="A86" s="21" t="str">
        <f ca="1">HYPERLINK("#"&amp;CELL("address", 'Discretionary Spending'!A525),"Discretionary Spending—Option 33. Reduce Funding for Certain Grants to State and Local Governments")</f>
        <v>Discretionary Spending—Option 33. Reduce Funding for Certain Grants to State and Local Governments</v>
      </c>
      <c r="B86" s="19" t="s">
        <v>78</v>
      </c>
      <c r="C86" s="19" t="s">
        <v>78</v>
      </c>
    </row>
    <row r="87" spans="1:3" ht="15" customHeight="1" x14ac:dyDescent="0.2">
      <c r="A87" s="21" t="str">
        <f ca="1">HYPERLINK("#"&amp;CELL("address", 'Discretionary Spending'!A561),"Discretionary Spending—Option 34. Repeal the Davis-Bacon Act")</f>
        <v>Discretionary Spending—Option 34. Repeal the Davis-Bacon Act</v>
      </c>
      <c r="B87" s="19" t="s">
        <v>79</v>
      </c>
      <c r="C87" s="19" t="s">
        <v>79</v>
      </c>
    </row>
    <row r="88" spans="1:3" ht="15" customHeight="1" x14ac:dyDescent="0.2">
      <c r="A88" s="27"/>
      <c r="B88" s="19"/>
      <c r="C88" s="19"/>
    </row>
    <row r="89" spans="1:3" ht="15" customHeight="1" x14ac:dyDescent="0.2">
      <c r="A89" s="24" t="s">
        <v>471</v>
      </c>
    </row>
    <row r="90" spans="1:3" ht="15" customHeight="1" x14ac:dyDescent="0.2">
      <c r="A90" s="24"/>
    </row>
    <row r="91" spans="1:3" ht="15" customHeight="1" x14ac:dyDescent="0.2">
      <c r="A91" s="21" t="str">
        <f ca="1">HYPERLINK("#"&amp;CELL("address", Revenues!A7), "Revenues—Option 1. Increase Individual Income Tax Rates")</f>
        <v>Revenues—Option 1. Increase Individual Income Tax Rates</v>
      </c>
      <c r="B91" s="19" t="s">
        <v>0</v>
      </c>
      <c r="C91" s="19" t="s">
        <v>0</v>
      </c>
    </row>
    <row r="92" spans="1:3" ht="15" customHeight="1" x14ac:dyDescent="0.2">
      <c r="A92" s="21" t="str">
        <f ca="1">HYPERLINK("#"&amp;CELL("address", Revenues!A22), "Revenues—Option 2. Raise the Tax Rates on Long-Term Capital Gains and Qualified Dividends by 2 Percentage Points and Adjust Tax Brackets")</f>
        <v>Revenues—Option 2. Raise the Tax Rates on Long-Term Capital Gains and Qualified Dividends by 2 Percentage Points and Adjust Tax Brackets</v>
      </c>
      <c r="B92" s="19" t="s">
        <v>10</v>
      </c>
      <c r="C92" s="19" t="s">
        <v>10</v>
      </c>
    </row>
    <row r="93" spans="1:3" ht="15" customHeight="1" x14ac:dyDescent="0.2">
      <c r="A93" s="21" t="str">
        <f ca="1">HYPERLINK("#"&amp;CELL("address", Revenues!A36), "Revenues—Option 3. Eliminate or Modify Head-of-Household Filing Status ")</f>
        <v>Revenues—Option 3. Eliminate or Modify Head-of-Household Filing Status </v>
      </c>
      <c r="B93" s="19" t="s">
        <v>51</v>
      </c>
      <c r="C93" s="19" t="s">
        <v>51</v>
      </c>
    </row>
    <row r="94" spans="1:3" ht="15" customHeight="1" x14ac:dyDescent="0.2">
      <c r="A94" s="21" t="str">
        <f ca="1">HYPERLINK("#"&amp;CELL("address", Revenues!A49), "Revenues—Option 4. Curtail the Deduction for Charitable Giving")</f>
        <v>Revenues—Option 4. Curtail the Deduction for Charitable Giving</v>
      </c>
      <c r="B94" s="19" t="s">
        <v>52</v>
      </c>
      <c r="C94" s="19" t="s">
        <v>52</v>
      </c>
    </row>
    <row r="95" spans="1:3" ht="15" customHeight="1" x14ac:dyDescent="0.2">
      <c r="A95" s="21" t="str">
        <f ca="1">HYPERLINK("#"&amp;CELL("address", Revenues!A62), "Revenues—Option 5. Eliminate Itemized Deductions")</f>
        <v>Revenues—Option 5. Eliminate Itemized Deductions</v>
      </c>
      <c r="B95" s="19" t="s">
        <v>53</v>
      </c>
      <c r="C95" s="19" t="s">
        <v>53</v>
      </c>
    </row>
    <row r="96" spans="1:3" ht="15" customHeight="1" x14ac:dyDescent="0.2">
      <c r="A96" s="21" t="str">
        <f ca="1">HYPERLINK("#"&amp;CELL("address", Revenues!A73), "Revenues—Option 6. Change the Tax Treatment of Capital Gains From Sales of Inherited Assets")</f>
        <v>Revenues—Option 6. Change the Tax Treatment of Capital Gains From Sales of Inherited Assets</v>
      </c>
      <c r="B96" s="19" t="s">
        <v>54</v>
      </c>
      <c r="C96" s="19" t="s">
        <v>54</v>
      </c>
    </row>
    <row r="97" spans="1:3" ht="15" customHeight="1" x14ac:dyDescent="0.2">
      <c r="A97" s="21" t="str">
        <f ca="1">HYPERLINK("#"&amp;CELL("address", Revenues!A84), "Revenues—Option 7. Eliminate the Tax Exemption for New Qualified Private Activity Bonds")</f>
        <v>Revenues—Option 7. Eliminate the Tax Exemption for New Qualified Private Activity Bonds</v>
      </c>
      <c r="B97" s="19" t="s">
        <v>16</v>
      </c>
      <c r="C97" s="19" t="s">
        <v>16</v>
      </c>
    </row>
    <row r="98" spans="1:3" ht="15" customHeight="1" x14ac:dyDescent="0.2">
      <c r="A98" s="21" t="str">
        <f ca="1">HYPERLINK("#"&amp;CELL("address", Revenues!A95), "Revenues—Option 8. Expand the Base of the Net Investment Income Tax to Include the Income of Active Participants in S Corporations and Limited Partnerships")</f>
        <v>Revenues—Option 8. Expand the Base of the Net Investment Income Tax to Include the Income of Active Participants in S Corporations and Limited Partnerships</v>
      </c>
      <c r="B98" s="19" t="s">
        <v>55</v>
      </c>
      <c r="C98" s="19" t="s">
        <v>55</v>
      </c>
    </row>
    <row r="99" spans="1:3" ht="15" customHeight="1" x14ac:dyDescent="0.2">
      <c r="A99" s="21" t="str">
        <f ca="1">HYPERLINK("#"&amp;CELL("address", Revenues!A106), "Revenues—Option 9. Tax Carried Interest as Ordinary Income")</f>
        <v>Revenues—Option 9. Tax Carried Interest as Ordinary Income</v>
      </c>
      <c r="B99" s="19" t="s">
        <v>56</v>
      </c>
      <c r="C99" s="19" t="s">
        <v>56</v>
      </c>
    </row>
    <row r="100" spans="1:3" ht="15" customHeight="1" x14ac:dyDescent="0.2">
      <c r="A100" s="21" t="str">
        <f ca="1">HYPERLINK("#"&amp;CELL("address", Revenues!A117), "Revenues—Option 10. Include Disability Payments From the Department of Veterans Affairs in Taxable Income")</f>
        <v>Revenues—Option 10. Include Disability Payments From the Department of Veterans Affairs in Taxable Income</v>
      </c>
      <c r="B100" s="19" t="s">
        <v>57</v>
      </c>
      <c r="C100" s="19" t="s">
        <v>57</v>
      </c>
    </row>
    <row r="101" spans="1:3" ht="15" customHeight="1" x14ac:dyDescent="0.2">
      <c r="A101" s="21" t="str">
        <f ca="1">HYPERLINK("#"&amp;CELL("address", Revenues!A131), "Revenues—Option 11. Include Employer-Paid Premiums for Income Replacement Insurance in Employees’ Taxable Income")</f>
        <v>Revenues—Option 11. Include Employer-Paid Premiums for Income Replacement Insurance in Employees’ Taxable Income</v>
      </c>
      <c r="B101" s="19" t="s">
        <v>27</v>
      </c>
      <c r="C101" s="19" t="s">
        <v>27</v>
      </c>
    </row>
    <row r="102" spans="1:3" ht="15" customHeight="1" x14ac:dyDescent="0.2">
      <c r="A102" s="21" t="str">
        <f ca="1">HYPERLINK("#"&amp;CELL("address", Revenues!A144), "Revenues—Option 12. Reduce Tax Subsidies for Employment-Based Health Insurance")</f>
        <v>Revenues—Option 12. Reduce Tax Subsidies for Employment-Based Health Insurance</v>
      </c>
      <c r="B102" s="19" t="s">
        <v>40</v>
      </c>
      <c r="C102" s="19" t="s">
        <v>40</v>
      </c>
    </row>
    <row r="103" spans="1:3" ht="15" customHeight="1" x14ac:dyDescent="0.2">
      <c r="A103" s="21" t="str">
        <f ca="1">HYPERLINK("#"&amp;CELL("address", Revenues!A167), "Revenues—Option 13. Further Limit Annual Contributions to Retirement Plans")</f>
        <v>Revenues—Option 13. Further Limit Annual Contributions to Retirement Plans</v>
      </c>
      <c r="B103" s="19" t="s">
        <v>58</v>
      </c>
      <c r="C103" s="19" t="s">
        <v>58</v>
      </c>
    </row>
    <row r="104" spans="1:3" ht="15" customHeight="1" x14ac:dyDescent="0.2">
      <c r="A104" s="21" t="str">
        <f ca="1">HYPERLINK("#"&amp;CELL("address", Revenues!A180), "Revenues—Option 14. Tax Social Security and Railroad Retirement Benefits in the Same Way That Distributions From Defined Benefit Pensions Are Taxed")</f>
        <v>Revenues—Option 14. Tax Social Security and Railroad Retirement Benefits in the Same Way That Distributions From Defined Benefit Pensions Are Taxed</v>
      </c>
      <c r="B104" s="19" t="s">
        <v>59</v>
      </c>
      <c r="C104" s="19" t="s">
        <v>59</v>
      </c>
    </row>
    <row r="105" spans="1:3" ht="15" customHeight="1" x14ac:dyDescent="0.2">
      <c r="A105" s="21" t="str">
        <f ca="1">HYPERLINK("#"&amp;CELL("address", Revenues!A191), "Revenues—Option 15. Eliminate Certain Tax Preferences for Education Expenses")</f>
        <v>Revenues—Option 15. Eliminate Certain Tax Preferences for Education Expenses</v>
      </c>
      <c r="B105" s="19" t="s">
        <v>60</v>
      </c>
      <c r="C105" s="19" t="s">
        <v>60</v>
      </c>
    </row>
    <row r="106" spans="1:3" ht="15" customHeight="1" x14ac:dyDescent="0.2">
      <c r="A106" s="21" t="str">
        <f ca="1">HYPERLINK("#"&amp;CELL("address", Revenues!A203), "Revenues—Option 16. Lower the Investment Income Limit for the Earned Income Tax Credit and Extend That Limit to the Refundable Portion of the Child Tax Credit")</f>
        <v>Revenues—Option 16. Lower the Investment Income Limit for the Earned Income Tax Credit and Extend That Limit to the Refundable Portion of the Child Tax Credit</v>
      </c>
      <c r="B106" s="19" t="s">
        <v>61</v>
      </c>
      <c r="C106" s="19" t="s">
        <v>61</v>
      </c>
    </row>
    <row r="107" spans="1:3" ht="15" customHeight="1" x14ac:dyDescent="0.2">
      <c r="A107" s="21" t="str">
        <f ca="1">HYPERLINK("#"&amp;CELL("address", Revenues!A216), "Revenues—Option 17. Require Earned Income Tax Credit and Child Tax Credit Claimants to Have a Social Security Number That Is Valid for Employment")</f>
        <v>Revenues—Option 17. Require Earned Income Tax Credit and Child Tax Credit Claimants to Have a Social Security Number That Is Valid for Employment</v>
      </c>
      <c r="B107" s="19" t="s">
        <v>62</v>
      </c>
      <c r="C107" s="19" t="s">
        <v>62</v>
      </c>
    </row>
    <row r="108" spans="1:3" ht="15" customHeight="1" x14ac:dyDescent="0.2">
      <c r="A108" s="21" t="str">
        <f ca="1">HYPERLINK("#"&amp;CELL("address", Revenues!A228), "Revenues—Option 18. Increase the Payroll Tax Rate for Medicare Hospital Insurance ")</f>
        <v>Revenues—Option 18. Increase the Payroll Tax Rate for Medicare Hospital Insurance </v>
      </c>
      <c r="B108" s="19" t="s">
        <v>63</v>
      </c>
      <c r="C108" s="19" t="s">
        <v>63</v>
      </c>
    </row>
    <row r="109" spans="1:3" ht="15" customHeight="1" x14ac:dyDescent="0.2">
      <c r="A109" s="21" t="str">
        <f ca="1">HYPERLINK("#"&amp;CELL("address", Revenues!A241), "Revenues—Option 19. Increase the Payroll Tax Rate for Social Security")</f>
        <v>Revenues—Option 19. Increase the Payroll Tax Rate for Social Security</v>
      </c>
      <c r="B109" s="19" t="s">
        <v>64</v>
      </c>
      <c r="C109" s="19" t="s">
        <v>64</v>
      </c>
    </row>
    <row r="110" spans="1:3" ht="15" customHeight="1" x14ac:dyDescent="0.2">
      <c r="A110" s="21" t="str">
        <f ca="1">HYPERLINK("#"&amp;CELL("address", Revenues!A256), "Revenues—Option 20. Increase the Maximum Taxable Earnings for the Social Security Payroll Tax")</f>
        <v>Revenues—Option 20. Increase the Maximum Taxable Earnings for the Social Security Payroll Tax</v>
      </c>
      <c r="B110" s="19" t="s">
        <v>65</v>
      </c>
      <c r="C110" s="19" t="s">
        <v>65</v>
      </c>
    </row>
    <row r="111" spans="1:3" ht="15" customHeight="1" x14ac:dyDescent="0.2">
      <c r="A111" s="21" t="str">
        <f ca="1">HYPERLINK("#"&amp;CELL("address", Revenues!A274), "Revenues—Option 21. Expand Social Security Coverage to Include Newly Hired State and Local Government Employees")</f>
        <v>Revenues—Option 21. Expand Social Security Coverage to Include Newly Hired State and Local Government Employees</v>
      </c>
      <c r="B111" s="19" t="s">
        <v>66</v>
      </c>
      <c r="C111" s="19" t="s">
        <v>66</v>
      </c>
    </row>
    <row r="112" spans="1:3" ht="15" customHeight="1" x14ac:dyDescent="0.2">
      <c r="A112" s="21" t="str">
        <f ca="1">HYPERLINK("#"&amp;CELL("address", Revenues!A287), "Revenues—Option 22. Tax All Pass-Through Business Owners Under SECA and Impose a Material Participation Standard")</f>
        <v>Revenues—Option 22. Tax All Pass-Through Business Owners Under SECA and Impose a Material Participation Standard</v>
      </c>
      <c r="B112" s="19" t="s">
        <v>67</v>
      </c>
      <c r="C112" s="19" t="s">
        <v>67</v>
      </c>
    </row>
    <row r="113" spans="1:3" ht="15" customHeight="1" x14ac:dyDescent="0.2">
      <c r="A113" s="21" t="str">
        <f ca="1">HYPERLINK("#"&amp;CELL("address", Revenues!A299), "Revenues—Option 23. Increase Taxes That Finance the Federal Share of the Unemployment Insurance System")</f>
        <v>Revenues—Option 23. Increase Taxes That Finance the Federal Share of the Unemployment Insurance System</v>
      </c>
      <c r="B113" s="19" t="s">
        <v>68</v>
      </c>
      <c r="C113" s="19" t="s">
        <v>68</v>
      </c>
    </row>
    <row r="114" spans="1:3" ht="15" customHeight="1" x14ac:dyDescent="0.2">
      <c r="A114" s="21" t="str">
        <f ca="1">HYPERLINK("#"&amp;CELL("address", Revenues!A309), "Revenues—Option 24. Increase the Corporate Income Tax Rate by 1 Percentage Point")</f>
        <v>Revenues—Option 24. Increase the Corporate Income Tax Rate by 1 Percentage Point</v>
      </c>
      <c r="B114" s="19" t="s">
        <v>69</v>
      </c>
      <c r="C114" s="19" t="s">
        <v>69</v>
      </c>
    </row>
    <row r="115" spans="1:3" ht="15" customHeight="1" x14ac:dyDescent="0.2">
      <c r="A115" s="21" t="str">
        <f ca="1">HYPERLINK("#"&amp;CELL("address", Revenues!A320), "Revenues—Option 25. Repeal Certain Tax Preferences for Energy and Natural Resource–Based Industries")</f>
        <v>Revenues—Option 25. Repeal Certain Tax Preferences for Energy and Natural Resource–Based Industries</v>
      </c>
      <c r="B115" s="19" t="s">
        <v>70</v>
      </c>
      <c r="C115" s="19" t="s">
        <v>70</v>
      </c>
    </row>
    <row r="116" spans="1:3" ht="15" customHeight="1" x14ac:dyDescent="0.2">
      <c r="A116" s="21" t="str">
        <f ca="1">HYPERLINK("#"&amp;CELL("address", Revenues!A335), "Revenues—Option 26. Repeal the “LIFO” and “Lower of Cost or Market” Inventory Accounting Methods")</f>
        <v>Revenues—Option 26. Repeal the “LIFO” and “Lower of Cost or Market” Inventory Accounting Methods</v>
      </c>
      <c r="B116" s="19" t="s">
        <v>71</v>
      </c>
      <c r="C116" s="19" t="s">
        <v>71</v>
      </c>
    </row>
    <row r="117" spans="1:3" ht="15" customHeight="1" x14ac:dyDescent="0.2">
      <c r="A117" s="21" t="str">
        <f ca="1">HYPERLINK("#"&amp;CELL("address", Revenues!A346), "Revenues—Option 27. Require Half of Advertising Expenses to Be Amortized Over 5 or 10 Years")</f>
        <v>Revenues—Option 27. Require Half of Advertising Expenses to Be Amortized Over 5 or 10 Years</v>
      </c>
      <c r="B117" s="19" t="s">
        <v>72</v>
      </c>
      <c r="C117" s="19" t="s">
        <v>72</v>
      </c>
    </row>
    <row r="118" spans="1:3" ht="15" customHeight="1" x14ac:dyDescent="0.2">
      <c r="A118" s="21" t="str">
        <f ca="1">HYPERLINK("#"&amp;CELL("address", Revenues!A359), "Revenues—Option 28. Repeal the Low-Income Housing Tax Credit")</f>
        <v>Revenues—Option 28. Repeal the Low-Income Housing Tax Credit</v>
      </c>
      <c r="B118" s="19" t="s">
        <v>73</v>
      </c>
      <c r="C118" s="19" t="s">
        <v>73</v>
      </c>
    </row>
    <row r="119" spans="1:3" ht="15" customHeight="1" x14ac:dyDescent="0.2">
      <c r="A119" s="21" t="str">
        <f ca="1">HYPERLINK("#"&amp;CELL("address", Revenues!A370), "Revenues—Option 29. Increase All Taxes on Alcoholic Beverages to $16 per Proof Gallon and Index for Inflation")</f>
        <v>Revenues—Option 29. Increase All Taxes on Alcoholic Beverages to $16 per Proof Gallon and Index for Inflation</v>
      </c>
      <c r="B119" s="19" t="s">
        <v>74</v>
      </c>
      <c r="C119" s="19" t="s">
        <v>74</v>
      </c>
    </row>
    <row r="120" spans="1:3" ht="15" customHeight="1" x14ac:dyDescent="0.2">
      <c r="A120" s="21" t="str">
        <f ca="1">HYPERLINK("#"&amp;CELL("address", Revenues!A383), "Revenues—Option 30. Increase the Excise Tax on Tobacco Products by 50 Percent")</f>
        <v>Revenues—Option 30. Increase the Excise Tax on Tobacco Products by 50 Percent</v>
      </c>
      <c r="B120" s="19" t="s">
        <v>75</v>
      </c>
      <c r="C120" s="19" t="s">
        <v>75</v>
      </c>
    </row>
    <row r="121" spans="1:3" ht="15" customHeight="1" x14ac:dyDescent="0.2">
      <c r="A121" s="21" t="str">
        <f ca="1">HYPERLINK("#"&amp;CELL("address", Revenues!A397), "Revenues—Option 31. Increase Excise Taxes on Motor Fuels and Index for Inflation")</f>
        <v>Revenues—Option 31. Increase Excise Taxes on Motor Fuels and Index for Inflation</v>
      </c>
      <c r="B121" s="19" t="s">
        <v>76</v>
      </c>
      <c r="C121" s="19" t="s">
        <v>76</v>
      </c>
    </row>
    <row r="122" spans="1:3" ht="15" customHeight="1" x14ac:dyDescent="0.2">
      <c r="A122" s="21" t="str">
        <f ca="1">HYPERLINK("#"&amp;CELL("address", Revenues!A410), "Revenues—Option 32. Impose an Excise Tax on Overland Freight Transport")</f>
        <v>Revenues—Option 32. Impose an Excise Tax on Overland Freight Transport</v>
      </c>
      <c r="B122" s="19" t="s">
        <v>77</v>
      </c>
      <c r="C122" s="19" t="s">
        <v>77</v>
      </c>
    </row>
    <row r="123" spans="1:3" ht="15" customHeight="1" x14ac:dyDescent="0.2">
      <c r="A123" s="21" t="str">
        <f ca="1">HYPERLINK("#"&amp;CELL("address", Revenues!A421), "Revenues—Option 33. Impose Fees to Cover the Costs of Government Regulations and Charge for Services Provided to the Private Sector")</f>
        <v>Revenues—Option 33. Impose Fees to Cover the Costs of Government Regulations and Charge for Services Provided to the Private Sector</v>
      </c>
      <c r="B123" s="19" t="s">
        <v>78</v>
      </c>
      <c r="C123" s="19" t="s">
        <v>78</v>
      </c>
    </row>
    <row r="124" spans="1:3" ht="15" customHeight="1" x14ac:dyDescent="0.2">
      <c r="A124" s="21" t="str">
        <f ca="1">HYPERLINK("#"&amp;CELL("address", Revenues!A452), "Revenues—Option 34. Impose a 5 Percent Value-Added Tax")</f>
        <v>Revenues—Option 34. Impose a 5 Percent Value-Added Tax</v>
      </c>
      <c r="B124" s="19" t="s">
        <v>79</v>
      </c>
      <c r="C124" s="19" t="s">
        <v>79</v>
      </c>
    </row>
    <row r="125" spans="1:3" ht="15" customHeight="1" x14ac:dyDescent="0.2">
      <c r="A125" s="21" t="str">
        <f ca="1">HYPERLINK("#"&amp;CELL("address", Revenues!A465), "Revenues—Option 35. Impose a Tax on Emissions of Greenhouse Gases")</f>
        <v>Revenues—Option 35. Impose a Tax on Emissions of Greenhouse Gases</v>
      </c>
      <c r="B125" s="19" t="s">
        <v>80</v>
      </c>
      <c r="C125" s="19" t="s">
        <v>80</v>
      </c>
    </row>
    <row r="126" spans="1:3" ht="15" customHeight="1" x14ac:dyDescent="0.2">
      <c r="A126" s="21" t="str">
        <f ca="1">HYPERLINK("#"&amp;CELL("address", Revenues!A476), "Revenues—Option 36. Impose a Fee on Large Financial Institutions")</f>
        <v>Revenues—Option 36. Impose a Fee on Large Financial Institutions</v>
      </c>
      <c r="B126" s="19" t="s">
        <v>81</v>
      </c>
      <c r="C126" s="19" t="s">
        <v>81</v>
      </c>
    </row>
    <row r="127" spans="1:3" ht="15" customHeight="1" x14ac:dyDescent="0.2">
      <c r="A127" s="21" t="str">
        <f ca="1">HYPERLINK("#"&amp;CELL("address", Revenues!A489), "Revenues—Option 37. Impose a Tax on Financial Transactions")</f>
        <v>Revenues—Option 37. Impose a Tax on Financial Transactions</v>
      </c>
      <c r="B127" s="19" t="s">
        <v>82</v>
      </c>
      <c r="C127" s="19" t="s">
        <v>82</v>
      </c>
    </row>
    <row r="128" spans="1:3" ht="15" customHeight="1" x14ac:dyDescent="0.2">
      <c r="A128" s="21" t="str">
        <f ca="1">HYPERLINK("#"&amp;CELL("address", Revenues!A500), "Revenues—Option 38. Tax Gains from Derivatives as Ordinary Income on a Mark-to-Market Basis")</f>
        <v>Revenues—Option 38. Tax Gains from Derivatives as Ordinary Income on a Mark-to-Market Basis</v>
      </c>
      <c r="B128" s="19" t="s">
        <v>83</v>
      </c>
      <c r="C128" s="19" t="s">
        <v>83</v>
      </c>
    </row>
    <row r="129" spans="1:3" ht="15" customHeight="1" x14ac:dyDescent="0.2">
      <c r="A129" s="21" t="str">
        <f ca="1">HYPERLINK("#"&amp;CELL("address", Revenues!A511), "Revenues—Option 39. Increase Federal Civilian Employees’ Contributions to the Federal Employees Retirement System")</f>
        <v>Revenues—Option 39. Increase Federal Civilian Employees’ Contributions to the Federal Employees Retirement System</v>
      </c>
      <c r="B129" s="19" t="s">
        <v>84</v>
      </c>
      <c r="C129" s="19" t="s">
        <v>84</v>
      </c>
    </row>
    <row r="130" spans="1:3" ht="15" customHeight="1" x14ac:dyDescent="0.2">
      <c r="A130" s="21" t="str">
        <f ca="1">HYPERLINK("#"&amp;CELL("address", Revenues!A521), "Revenues—Option 40. Increase Appropriations for the Internal Revenue Service’s Enforcement Initiatives")</f>
        <v>Revenues—Option 40. Increase Appropriations for the Internal Revenue Service’s Enforcement Initiatives</v>
      </c>
      <c r="B130" s="19" t="s">
        <v>85</v>
      </c>
      <c r="C130" s="19" t="s">
        <v>85</v>
      </c>
    </row>
    <row r="131" spans="1:3" ht="15" customHeight="1" x14ac:dyDescent="0.2">
      <c r="A131" s="21"/>
      <c r="B131" s="19"/>
      <c r="C131" s="19"/>
    </row>
    <row r="132" spans="1:3" ht="15" customHeight="1" x14ac:dyDescent="0.2">
      <c r="A132" s="24" t="s">
        <v>472</v>
      </c>
    </row>
    <row r="133" spans="1:3" ht="15" customHeight="1" x14ac:dyDescent="0.2">
      <c r="A133" s="24"/>
    </row>
    <row r="134" spans="1:3" ht="15" customHeight="1" x14ac:dyDescent="0.2">
      <c r="A134" s="26" t="s">
        <v>449</v>
      </c>
    </row>
    <row r="135" spans="1:3" ht="15" customHeight="1" x14ac:dyDescent="0.2">
      <c r="A135" s="21" t="str">
        <f ca="1">HYPERLINK("#"&amp;CELL("address", Appendix!A9), "Option A-1. Divest Two Agencies of Their Electronic Transmission Assets")</f>
        <v>Option A-1. Divest Two Agencies of Their Electronic Transmission Assets</v>
      </c>
      <c r="B135" s="19" t="s">
        <v>86</v>
      </c>
      <c r="C135" s="19" t="s">
        <v>86</v>
      </c>
    </row>
    <row r="136" spans="1:3" ht="15" customHeight="1" x14ac:dyDescent="0.2">
      <c r="A136" s="21" t="str">
        <f ca="1">HYPERLINK("#"&amp;CELL("address", Appendix!A20), "Option A-2. Change the National Flood Insurance Program")</f>
        <v>Option A-2. Change the National Flood Insurance Program</v>
      </c>
      <c r="B136" s="19" t="s">
        <v>87</v>
      </c>
      <c r="C136" s="19" t="s">
        <v>87</v>
      </c>
    </row>
    <row r="137" spans="1:3" ht="15" customHeight="1" x14ac:dyDescent="0.2">
      <c r="A137" s="21" t="str">
        <f ca="1">HYPERLINK("#"&amp;CELL("address", Appendix!A31), "Option A-3. Tighten Eligibility for the Supplemental Nutrition Assistance Program")</f>
        <v>Option A-3. Tighten Eligibility for the Supplemental Nutrition Assistance Program</v>
      </c>
      <c r="B137" s="19" t="s">
        <v>88</v>
      </c>
      <c r="C137" s="19" t="s">
        <v>88</v>
      </c>
    </row>
    <row r="138" spans="1:3" ht="15" customHeight="1" x14ac:dyDescent="0.2">
      <c r="A138" s="21" t="str">
        <f ca="1">HYPERLINK("#"&amp;CELL("address", Appendix!A41), "Option A-4. Reduce Pension Benefits for New Federal Retirees")</f>
        <v>Option A-4. Reduce Pension Benefits for New Federal Retirees</v>
      </c>
      <c r="B138" s="19" t="s">
        <v>89</v>
      </c>
      <c r="C138" s="19" t="s">
        <v>89</v>
      </c>
    </row>
    <row r="139" spans="1:3" ht="15" customHeight="1" x14ac:dyDescent="0.2">
      <c r="A139" s="21" t="str">
        <f ca="1">HYPERLINK("#"&amp;CELL("address", Appendix!A49), "Option A-5. Eliminate the Special Retirement Supplement for New Federal Retirees")</f>
        <v>Option A-5. Eliminate the Special Retirement Supplement for New Federal Retirees</v>
      </c>
      <c r="B139" s="19" t="s">
        <v>90</v>
      </c>
      <c r="C139" s="19" t="s">
        <v>90</v>
      </c>
    </row>
    <row r="140" spans="1:3" ht="15" customHeight="1" x14ac:dyDescent="0.2">
      <c r="A140" s="25"/>
      <c r="B140" s="19"/>
      <c r="C140" s="19"/>
    </row>
    <row r="141" spans="1:3" ht="15" customHeight="1" x14ac:dyDescent="0.2">
      <c r="A141" s="26" t="s">
        <v>454</v>
      </c>
    </row>
    <row r="142" spans="1:3" ht="15" customHeight="1" x14ac:dyDescent="0.2">
      <c r="A142" s="21" t="str">
        <f ca="1">HYPERLINK("#"&amp;CELL("address", Appendix!A58), "Option A-6. Eliminate Certain Forest Service Programs")</f>
        <v>Option A-6. Eliminate Certain Forest Service Programs</v>
      </c>
      <c r="B142" s="19" t="s">
        <v>91</v>
      </c>
      <c r="C142" s="19" t="s">
        <v>91</v>
      </c>
    </row>
    <row r="143" spans="1:3" ht="15" customHeight="1" x14ac:dyDescent="0.2">
      <c r="A143" s="21" t="str">
        <f ca="1">HYPERLINK("#"&amp;CELL("address", Appendix!A70), "Option A-7. Limit the Number of Cities Receiving Urban Areas Security Initiative Grants")</f>
        <v>Option A-7. Limit the Number of Cities Receiving Urban Areas Security Initiative Grants</v>
      </c>
      <c r="B143" s="19" t="s">
        <v>92</v>
      </c>
      <c r="C143" s="19" t="s">
        <v>92</v>
      </c>
    </row>
    <row r="144" spans="1:3" ht="15" customHeight="1" x14ac:dyDescent="0.2">
      <c r="A144" s="21" t="str">
        <f ca="1">HYPERLINK("#"&amp;CELL("address", Appendix!A77), "Option A-8. Eliminate the International Trade Administration's Trade-Promotion Activities")</f>
        <v>Option A-8. Eliminate the International Trade Administration's Trade-Promotion Activities</v>
      </c>
      <c r="B144" s="19" t="s">
        <v>93</v>
      </c>
      <c r="C144" s="19" t="s">
        <v>93</v>
      </c>
    </row>
    <row r="145" spans="1:3" ht="15" customHeight="1" x14ac:dyDescent="0.2">
      <c r="A145" s="21" t="str">
        <f ca="1">HYPERLINK("#"&amp;CELL("address", Appendix!A87), "Option A-9. Convert the Home Equity Conversion Mortgage Program Into a Direct Loan Program")</f>
        <v>Option A-9. Convert the Home Equity Conversion Mortgage Program Into a Direct Loan Program</v>
      </c>
      <c r="B145" s="19" t="s">
        <v>94</v>
      </c>
      <c r="C145" s="19" t="s">
        <v>94</v>
      </c>
    </row>
    <row r="146" spans="1:3" ht="15" customHeight="1" x14ac:dyDescent="0.2"/>
    <row r="147" spans="1:3" ht="15" customHeight="1" x14ac:dyDescent="0.2"/>
    <row r="148" spans="1:3" ht="15" customHeight="1" x14ac:dyDescent="0.2"/>
    <row r="149" spans="1:3" ht="15" customHeight="1" x14ac:dyDescent="0.2"/>
    <row r="150" spans="1:3" ht="15" customHeight="1" x14ac:dyDescent="0.2"/>
    <row r="151" spans="1:3" ht="15" customHeight="1" x14ac:dyDescent="0.2"/>
    <row r="152" spans="1:3" ht="15" customHeight="1" x14ac:dyDescent="0.2"/>
    <row r="153" spans="1:3" ht="15" customHeight="1" x14ac:dyDescent="0.2"/>
  </sheetData>
  <mergeCells count="3">
    <mergeCell ref="B6:B7"/>
    <mergeCell ref="C6:C7"/>
    <mergeCell ref="A6:A7"/>
  </mergeCells>
  <hyperlinks>
    <hyperlink ref="C13" r:id="rId1"/>
    <hyperlink ref="C14" r:id="rId2"/>
    <hyperlink ref="C15" r:id="rId3"/>
    <hyperlink ref="C16" r:id="rId4"/>
    <hyperlink ref="C17" r:id="rId5"/>
    <hyperlink ref="C18" r:id="rId6"/>
    <hyperlink ref="C19" r:id="rId7"/>
    <hyperlink ref="C20" r:id="rId8"/>
    <hyperlink ref="C21" r:id="rId9"/>
    <hyperlink ref="C22" r:id="rId10"/>
    <hyperlink ref="C23" r:id="rId11"/>
    <hyperlink ref="C24" r:id="rId12"/>
    <hyperlink ref="C25" r:id="rId13"/>
    <hyperlink ref="C26" r:id="rId14"/>
    <hyperlink ref="C27" r:id="rId15"/>
    <hyperlink ref="C28" r:id="rId16"/>
    <hyperlink ref="C29" r:id="rId17"/>
    <hyperlink ref="C30" r:id="rId18"/>
    <hyperlink ref="C31" r:id="rId19"/>
    <hyperlink ref="C32" r:id="rId20"/>
    <hyperlink ref="C33" r:id="rId21"/>
    <hyperlink ref="C34" r:id="rId22"/>
    <hyperlink ref="C35" r:id="rId23"/>
    <hyperlink ref="C36" r:id="rId24"/>
    <hyperlink ref="C37" r:id="rId25"/>
    <hyperlink ref="C38" r:id="rId26"/>
    <hyperlink ref="C39" r:id="rId27"/>
    <hyperlink ref="C40" r:id="rId28"/>
    <hyperlink ref="C41" r:id="rId29"/>
    <hyperlink ref="C42" r:id="rId30"/>
    <hyperlink ref="C43" r:id="rId31"/>
    <hyperlink ref="C44" r:id="rId32"/>
    <hyperlink ref="C45" r:id="rId33"/>
    <hyperlink ref="C46" r:id="rId34"/>
    <hyperlink ref="C47" r:id="rId35"/>
    <hyperlink ref="C48" r:id="rId36"/>
    <hyperlink ref="C49" r:id="rId37"/>
    <hyperlink ref="C50" r:id="rId38"/>
    <hyperlink ref="C54" r:id="rId39"/>
    <hyperlink ref="C55" r:id="rId40"/>
    <hyperlink ref="C56" r:id="rId41"/>
    <hyperlink ref="C57" r:id="rId42"/>
    <hyperlink ref="C58" r:id="rId43"/>
    <hyperlink ref="C59" r:id="rId44"/>
    <hyperlink ref="C60" r:id="rId45"/>
    <hyperlink ref="C61" r:id="rId46"/>
    <hyperlink ref="C62" r:id="rId47"/>
    <hyperlink ref="C63" r:id="rId48"/>
    <hyperlink ref="C64" r:id="rId49"/>
    <hyperlink ref="C65" r:id="rId50"/>
    <hyperlink ref="C66" r:id="rId51"/>
    <hyperlink ref="C67" r:id="rId52"/>
    <hyperlink ref="C68" r:id="rId53"/>
    <hyperlink ref="C69" r:id="rId54"/>
    <hyperlink ref="C70" r:id="rId55"/>
    <hyperlink ref="C71" r:id="rId56"/>
    <hyperlink ref="C72" r:id="rId57"/>
    <hyperlink ref="C73" r:id="rId58"/>
    <hyperlink ref="C74" r:id="rId59"/>
    <hyperlink ref="C75" r:id="rId60"/>
    <hyperlink ref="C76" r:id="rId61"/>
    <hyperlink ref="C77" r:id="rId62"/>
    <hyperlink ref="C78" r:id="rId63"/>
    <hyperlink ref="C79" r:id="rId64"/>
    <hyperlink ref="C80" r:id="rId65"/>
    <hyperlink ref="C81" r:id="rId66"/>
    <hyperlink ref="C82" r:id="rId67"/>
    <hyperlink ref="C83" r:id="rId68"/>
    <hyperlink ref="C84" r:id="rId69"/>
    <hyperlink ref="C85" r:id="rId70"/>
    <hyperlink ref="C86" r:id="rId71"/>
    <hyperlink ref="C87" r:id="rId72"/>
    <hyperlink ref="C91" r:id="rId73"/>
    <hyperlink ref="C92" r:id="rId74"/>
    <hyperlink ref="C93" r:id="rId75"/>
    <hyperlink ref="C94" r:id="rId76"/>
    <hyperlink ref="C95" r:id="rId77"/>
    <hyperlink ref="C96" r:id="rId78"/>
    <hyperlink ref="C97" r:id="rId79"/>
    <hyperlink ref="C98" r:id="rId80"/>
    <hyperlink ref="C99" r:id="rId81"/>
    <hyperlink ref="C100" r:id="rId82"/>
    <hyperlink ref="C101" r:id="rId83"/>
    <hyperlink ref="C102" r:id="rId84"/>
    <hyperlink ref="C103" r:id="rId85"/>
    <hyperlink ref="C104" r:id="rId86"/>
    <hyperlink ref="C105" r:id="rId87"/>
    <hyperlink ref="C106" r:id="rId88"/>
    <hyperlink ref="C107" r:id="rId89"/>
    <hyperlink ref="C108" r:id="rId90"/>
    <hyperlink ref="C109" r:id="rId91"/>
    <hyperlink ref="C110" r:id="rId92"/>
    <hyperlink ref="C111" r:id="rId93"/>
    <hyperlink ref="C112" r:id="rId94"/>
    <hyperlink ref="C113" r:id="rId95"/>
    <hyperlink ref="C114" r:id="rId96"/>
    <hyperlink ref="C115" r:id="rId97"/>
    <hyperlink ref="C116" r:id="rId98"/>
    <hyperlink ref="C117" r:id="rId99"/>
    <hyperlink ref="C118" r:id="rId100"/>
    <hyperlink ref="C119" r:id="rId101"/>
    <hyperlink ref="C120" r:id="rId102"/>
    <hyperlink ref="C121" r:id="rId103"/>
    <hyperlink ref="C122" r:id="rId104"/>
    <hyperlink ref="C123" r:id="rId105"/>
    <hyperlink ref="C124" r:id="rId106"/>
    <hyperlink ref="C125" r:id="rId107"/>
    <hyperlink ref="C126" r:id="rId108"/>
    <hyperlink ref="C127" r:id="rId109"/>
    <hyperlink ref="C128" r:id="rId110"/>
    <hyperlink ref="C129" r:id="rId111"/>
    <hyperlink ref="C130" r:id="rId112"/>
    <hyperlink ref="C135" r:id="rId113"/>
    <hyperlink ref="C136" r:id="rId114"/>
    <hyperlink ref="C137" r:id="rId115"/>
    <hyperlink ref="C138" r:id="rId116"/>
    <hyperlink ref="C139" r:id="rId117"/>
    <hyperlink ref="C142" r:id="rId118"/>
    <hyperlink ref="C143" r:id="rId119"/>
    <hyperlink ref="C144" r:id="rId120"/>
    <hyperlink ref="C145" r:id="rId121"/>
    <hyperlink ref="B9" r:id="rId122" location="page=2"/>
    <hyperlink ref="B13" r:id="rId123" location="page=25"/>
    <hyperlink ref="B14" r:id="rId124" location="page=27"/>
    <hyperlink ref="B15" r:id="rId125" location="page=29"/>
    <hyperlink ref="B16" r:id="rId126" location="page=31"/>
    <hyperlink ref="B17" r:id="rId127" location="page=33"/>
    <hyperlink ref="B18" r:id="rId128" location="page=36"/>
    <hyperlink ref="B19" r:id="rId129" location="page=38"/>
    <hyperlink ref="B20" r:id="rId130" location="page=41"/>
    <hyperlink ref="B21" r:id="rId131" location="page=44"/>
    <hyperlink ref="B22" r:id="rId132" location="page=46"/>
    <hyperlink ref="B23" r:id="rId133" location="page=48"/>
    <hyperlink ref="B24" r:id="rId134" location="page=51"/>
    <hyperlink ref="B25" r:id="rId135" location="page=62"/>
    <hyperlink ref="B26" r:id="rId136" location="page=64"/>
    <hyperlink ref="B27" r:id="rId137" location="page=67"/>
    <hyperlink ref="B28" r:id="rId138" location="page=69"/>
    <hyperlink ref="B29" r:id="rId139" location="page=71"/>
    <hyperlink ref="B30" r:id="rId140" location="page=75"/>
    <hyperlink ref="B31" r:id="rId141" location="page=78"/>
    <hyperlink ref="B32" r:id="rId142" location="page=82"/>
    <hyperlink ref="B33" r:id="rId143" location="page=84"/>
    <hyperlink ref="B34" r:id="rId144" location="page=87"/>
    <hyperlink ref="B35" r:id="rId145" location="page=92"/>
    <hyperlink ref="B36" r:id="rId146" location="page=96"/>
    <hyperlink ref="B37" r:id="rId147" location="page=99"/>
    <hyperlink ref="B38" r:id="rId148" location="page=102"/>
    <hyperlink ref="B39" r:id="rId149" location="page=104"/>
    <hyperlink ref="B40" r:id="rId150" location="page=105"/>
    <hyperlink ref="B41" r:id="rId151" location="page=107"/>
    <hyperlink ref="B42" r:id="rId152" location="page=109"/>
    <hyperlink ref="B43" r:id="rId153" location="page=111"/>
    <hyperlink ref="B44" r:id="rId154" location="page=113"/>
    <hyperlink ref="B45" r:id="rId155" location="page=115"/>
    <hyperlink ref="B46" r:id="rId156" location="page=117"/>
    <hyperlink ref="B47" r:id="rId157" location="page=119"/>
    <hyperlink ref="B48" r:id="rId158" location="page=121"/>
    <hyperlink ref="B49" r:id="rId159" location="page=123"/>
    <hyperlink ref="B50" r:id="rId160" location="page=125"/>
    <hyperlink ref="B54" r:id="rId161" location="page=133"/>
    <hyperlink ref="B55" r:id="rId162" location="page=135"/>
    <hyperlink ref="B56" r:id="rId163" location="page=138"/>
    <hyperlink ref="B57" r:id="rId164" location="page=140"/>
    <hyperlink ref="B58" r:id="rId165" location="page=142"/>
    <hyperlink ref="B59" r:id="rId166" location="page=144"/>
    <hyperlink ref="B60" r:id="rId167" location="page=146"/>
    <hyperlink ref="B61" r:id="rId168" location="page=148"/>
    <hyperlink ref="B62" r:id="rId169" location="page=151"/>
    <hyperlink ref="B63" r:id="rId170" location="page=153"/>
    <hyperlink ref="B64" r:id="rId171" location="page=155"/>
    <hyperlink ref="B65" r:id="rId172" location="page=158"/>
    <hyperlink ref="B66" r:id="rId173" location="page=160"/>
    <hyperlink ref="B67" r:id="rId174" location="page=162"/>
    <hyperlink ref="B68" r:id="rId175" location="page=164"/>
    <hyperlink ref="B69" r:id="rId176" location="page=167"/>
    <hyperlink ref="B70" r:id="rId177" location="page=169"/>
    <hyperlink ref="B71" r:id="rId178" location="page=170"/>
    <hyperlink ref="B72" r:id="rId179" location="page=171"/>
    <hyperlink ref="B73" r:id="rId180" location="page=173"/>
    <hyperlink ref="B74" r:id="rId181" location="page=175"/>
    <hyperlink ref="B75" r:id="rId182" location="page=178"/>
    <hyperlink ref="B76" r:id="rId183" location="page=181"/>
    <hyperlink ref="B77" r:id="rId184" location="page=183"/>
    <hyperlink ref="B78" r:id="rId185" location="page=185"/>
    <hyperlink ref="B79" r:id="rId186" location="page=187"/>
    <hyperlink ref="B80" r:id="rId187" location="page=189"/>
    <hyperlink ref="B81" r:id="rId188" location="page=192"/>
    <hyperlink ref="B82" r:id="rId189" location="page=194"/>
    <hyperlink ref="B83" r:id="rId190" location="page=196"/>
    <hyperlink ref="B84" r:id="rId191" location="page=198"/>
    <hyperlink ref="B85" r:id="rId192" location="page=200"/>
    <hyperlink ref="B86" r:id="rId193" location="page=202"/>
    <hyperlink ref="B87" r:id="rId194" location="page=205"/>
    <hyperlink ref="B91" r:id="rId195" location="page=214"/>
    <hyperlink ref="B92" r:id="rId196" location="page=217"/>
    <hyperlink ref="B93" r:id="rId197" location="page=221"/>
    <hyperlink ref="B94" r:id="rId198" location="page=224"/>
    <hyperlink ref="B95" r:id="rId199" location="page=226"/>
    <hyperlink ref="B96" r:id="rId200" location="page=229"/>
    <hyperlink ref="B97" r:id="rId201" location="page=231"/>
    <hyperlink ref="B98" r:id="rId202" location="page=233"/>
    <hyperlink ref="B99" r:id="rId203" location="page=235"/>
    <hyperlink ref="B100" r:id="rId204" location="page=237"/>
    <hyperlink ref="B101" r:id="rId205" location="page=239"/>
    <hyperlink ref="B102" r:id="rId206" location="page=241"/>
    <hyperlink ref="B103" r:id="rId207" location="page=249"/>
    <hyperlink ref="B104" r:id="rId208" location="page=252"/>
    <hyperlink ref="B105" r:id="rId209" location="page=254"/>
    <hyperlink ref="B106" r:id="rId210" location="page=256"/>
    <hyperlink ref="B107" r:id="rId211" location="page=258"/>
    <hyperlink ref="B108" r:id="rId212" location="page=261"/>
    <hyperlink ref="B109" r:id="rId213" location="page=263"/>
    <hyperlink ref="B110" r:id="rId214" location="page=265"/>
    <hyperlink ref="B111" r:id="rId215" location="page=268"/>
    <hyperlink ref="B112" r:id="rId216" location="page=271"/>
    <hyperlink ref="B113" r:id="rId217" location="page=274"/>
    <hyperlink ref="B114" r:id="rId218" location="page=276"/>
    <hyperlink ref="B115" r:id="rId219" location="page=278"/>
    <hyperlink ref="B116" r:id="rId220" location="page=281"/>
    <hyperlink ref="B117" r:id="rId221" location="page=283"/>
    <hyperlink ref="B118" r:id="rId222" location="page=286"/>
    <hyperlink ref="B119" r:id="rId223" location="page=288"/>
    <hyperlink ref="B120" r:id="rId224" location="page=290"/>
    <hyperlink ref="B121" r:id="rId225" location="page=292"/>
    <hyperlink ref="B122" r:id="rId226" location="page=294"/>
    <hyperlink ref="B123" r:id="rId227" location="page=296"/>
    <hyperlink ref="B124" r:id="rId228" location="page=299"/>
    <hyperlink ref="B125" r:id="rId229" location="page=302"/>
    <hyperlink ref="B126" r:id="rId230" location="page=305"/>
    <hyperlink ref="B127" r:id="rId231" location="page=308"/>
    <hyperlink ref="B128" r:id="rId232" location="page=311"/>
    <hyperlink ref="B129" r:id="rId233" location="page=314"/>
    <hyperlink ref="B130" r:id="rId234" location="page=316"/>
    <hyperlink ref="B135" r:id="rId235" location="page=319"/>
    <hyperlink ref="B136" r:id="rId236" location="page=319"/>
    <hyperlink ref="B137" r:id="rId237" location="page=319"/>
    <hyperlink ref="B138" r:id="rId238" location="page=320"/>
    <hyperlink ref="B139" r:id="rId239" location="page=320"/>
    <hyperlink ref="B142" r:id="rId240" location="page=320"/>
    <hyperlink ref="B143" r:id="rId241" location="page=320"/>
    <hyperlink ref="B144" r:id="rId242" location="page=321"/>
    <hyperlink ref="B145" r:id="rId243" location="page=321"/>
  </hyperlinks>
  <pageMargins left="0.7" right="0.7" top="0.75" bottom="0.75" header="0.3" footer="0.3"/>
  <pageSetup orientation="landscape" r:id="rId2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sheetViews>
  <sheetFormatPr defaultRowHeight="15" x14ac:dyDescent="0.25"/>
  <sheetData>
    <row r="1" spans="1:15" ht="15" customHeight="1" x14ac:dyDescent="0.25">
      <c r="A1" s="18" t="s">
        <v>467</v>
      </c>
      <c r="B1" s="18"/>
      <c r="C1" s="18"/>
      <c r="D1" s="18"/>
      <c r="E1" s="18"/>
      <c r="F1" s="18"/>
      <c r="G1" s="18"/>
      <c r="H1" s="18"/>
      <c r="I1" s="18"/>
      <c r="J1" s="18"/>
      <c r="K1" s="18"/>
      <c r="L1" s="18"/>
      <c r="M1" s="18"/>
      <c r="N1" s="18"/>
      <c r="O1" s="18"/>
    </row>
    <row r="2" spans="1:15" ht="15" customHeight="1" x14ac:dyDescent="0.25">
      <c r="A2" s="20" t="str">
        <f>HYPERLINK("http://www.cbo.gov/publication/54667", "www.cbo.gov/publication/54667")</f>
        <v>www.cbo.gov/publication/54667</v>
      </c>
    </row>
    <row r="3" spans="1:15" ht="15" customHeight="1" x14ac:dyDescent="0.25">
      <c r="A3" s="1"/>
    </row>
    <row r="4" spans="1:15" ht="15" customHeight="1" x14ac:dyDescent="0.25">
      <c r="A4" s="1"/>
    </row>
    <row r="5" spans="1:15" ht="15" customHeight="1" x14ac:dyDescent="0.25">
      <c r="A5" s="5" t="s">
        <v>95</v>
      </c>
    </row>
    <row r="6" spans="1:15" ht="15" customHeight="1" x14ac:dyDescent="0.25">
      <c r="A6" s="1"/>
    </row>
    <row r="7" spans="1:15" x14ac:dyDescent="0.25">
      <c r="A7" s="38" t="s">
        <v>473</v>
      </c>
      <c r="B7" s="38"/>
      <c r="C7" s="38"/>
      <c r="D7" s="38"/>
      <c r="E7" s="38"/>
      <c r="F7" s="38"/>
      <c r="G7" s="38"/>
      <c r="H7" s="38"/>
      <c r="I7" s="38"/>
      <c r="J7" s="38"/>
      <c r="K7" s="38"/>
      <c r="L7" s="38"/>
      <c r="M7" s="38"/>
    </row>
    <row r="8" spans="1:15" x14ac:dyDescent="0.25">
      <c r="A8" s="38"/>
      <c r="B8" s="38"/>
      <c r="C8" s="38"/>
      <c r="D8" s="38"/>
      <c r="E8" s="38"/>
      <c r="F8" s="38"/>
      <c r="G8" s="38"/>
      <c r="H8" s="38"/>
      <c r="I8" s="38"/>
      <c r="J8" s="38"/>
      <c r="K8" s="38"/>
      <c r="L8" s="38"/>
      <c r="M8" s="38"/>
    </row>
    <row r="9" spans="1:15" x14ac:dyDescent="0.25">
      <c r="A9" s="38"/>
      <c r="B9" s="38"/>
      <c r="C9" s="38"/>
      <c r="D9" s="38"/>
      <c r="E9" s="38"/>
      <c r="F9" s="38"/>
      <c r="G9" s="38"/>
      <c r="H9" s="38"/>
      <c r="I9" s="38"/>
      <c r="J9" s="38"/>
      <c r="K9" s="38"/>
      <c r="L9" s="38"/>
      <c r="M9" s="38"/>
    </row>
    <row r="10" spans="1:15" x14ac:dyDescent="0.25">
      <c r="A10" s="30"/>
    </row>
    <row r="11" spans="1:15" x14ac:dyDescent="0.25">
      <c r="A11" s="38" t="s">
        <v>474</v>
      </c>
      <c r="B11" s="38"/>
      <c r="C11" s="38"/>
      <c r="D11" s="38"/>
      <c r="E11" s="38"/>
      <c r="F11" s="38"/>
      <c r="G11" s="38"/>
      <c r="H11" s="38"/>
      <c r="I11" s="38"/>
      <c r="J11" s="38"/>
      <c r="K11" s="38"/>
      <c r="L11" s="38"/>
      <c r="M11" s="38"/>
    </row>
    <row r="12" spans="1:15" x14ac:dyDescent="0.25">
      <c r="A12" s="38"/>
      <c r="B12" s="38"/>
      <c r="C12" s="38"/>
      <c r="D12" s="38"/>
      <c r="E12" s="38"/>
      <c r="F12" s="38"/>
      <c r="G12" s="38"/>
      <c r="H12" s="38"/>
      <c r="I12" s="38"/>
      <c r="J12" s="38"/>
      <c r="K12" s="38"/>
      <c r="L12" s="38"/>
      <c r="M12" s="38"/>
    </row>
    <row r="13" spans="1:15" x14ac:dyDescent="0.25">
      <c r="A13" s="30"/>
    </row>
    <row r="14" spans="1:15" x14ac:dyDescent="0.25">
      <c r="A14" s="38" t="s">
        <v>475</v>
      </c>
      <c r="B14" s="38"/>
      <c r="C14" s="38"/>
      <c r="D14" s="38"/>
      <c r="E14" s="38"/>
      <c r="F14" s="38"/>
      <c r="G14" s="38"/>
      <c r="H14" s="38"/>
      <c r="I14" s="38"/>
      <c r="J14" s="38"/>
      <c r="K14" s="38"/>
      <c r="L14" s="38"/>
      <c r="M14" s="38"/>
    </row>
    <row r="15" spans="1:15" x14ac:dyDescent="0.25">
      <c r="A15" s="38"/>
      <c r="B15" s="38"/>
      <c r="C15" s="38"/>
      <c r="D15" s="38"/>
      <c r="E15" s="38"/>
      <c r="F15" s="38"/>
      <c r="G15" s="38"/>
      <c r="H15" s="38"/>
      <c r="I15" s="38"/>
      <c r="J15" s="38"/>
      <c r="K15" s="38"/>
      <c r="L15" s="38"/>
      <c r="M15" s="38"/>
    </row>
    <row r="16" spans="1:15" x14ac:dyDescent="0.25">
      <c r="A16" s="30"/>
    </row>
    <row r="17" spans="1:13" x14ac:dyDescent="0.25">
      <c r="A17" s="38" t="s">
        <v>483</v>
      </c>
      <c r="B17" s="38"/>
      <c r="C17" s="38"/>
      <c r="D17" s="38"/>
      <c r="E17" s="38"/>
      <c r="F17" s="38"/>
      <c r="G17" s="38"/>
      <c r="H17" s="38"/>
      <c r="I17" s="38"/>
      <c r="J17" s="38"/>
      <c r="K17" s="38"/>
      <c r="L17" s="38"/>
      <c r="M17" s="38"/>
    </row>
    <row r="18" spans="1:13" x14ac:dyDescent="0.25">
      <c r="A18" s="38"/>
      <c r="B18" s="38"/>
      <c r="C18" s="38"/>
      <c r="D18" s="38"/>
      <c r="E18" s="38"/>
      <c r="F18" s="38"/>
      <c r="G18" s="38"/>
      <c r="H18" s="38"/>
      <c r="I18" s="38"/>
      <c r="J18" s="38"/>
      <c r="K18" s="38"/>
      <c r="L18" s="38"/>
      <c r="M18" s="38"/>
    </row>
    <row r="19" spans="1:13" x14ac:dyDescent="0.25">
      <c r="A19" s="38"/>
      <c r="B19" s="38"/>
      <c r="C19" s="38"/>
      <c r="D19" s="38"/>
      <c r="E19" s="38"/>
      <c r="F19" s="38"/>
      <c r="G19" s="38"/>
      <c r="H19" s="38"/>
      <c r="I19" s="38"/>
      <c r="J19" s="38"/>
      <c r="K19" s="38"/>
      <c r="L19" s="38"/>
      <c r="M19" s="38"/>
    </row>
    <row r="20" spans="1:13" x14ac:dyDescent="0.25">
      <c r="A20" s="38"/>
      <c r="B20" s="38"/>
      <c r="C20" s="38"/>
      <c r="D20" s="38"/>
      <c r="E20" s="38"/>
      <c r="F20" s="38"/>
      <c r="G20" s="38"/>
      <c r="H20" s="38"/>
      <c r="I20" s="38"/>
      <c r="J20" s="38"/>
      <c r="K20" s="38"/>
      <c r="L20" s="38"/>
      <c r="M20" s="38"/>
    </row>
    <row r="21" spans="1:13" x14ac:dyDescent="0.25">
      <c r="A21" s="31"/>
      <c r="B21" s="31"/>
      <c r="C21" s="31"/>
      <c r="D21" s="31"/>
      <c r="E21" s="31"/>
      <c r="F21" s="31"/>
      <c r="G21" s="31"/>
      <c r="H21" s="31"/>
      <c r="I21" s="31"/>
      <c r="J21" s="31"/>
      <c r="K21" s="31"/>
      <c r="L21" s="31"/>
      <c r="M21" s="31"/>
    </row>
    <row r="22" spans="1:13" x14ac:dyDescent="0.25">
      <c r="A22" s="39" t="s">
        <v>480</v>
      </c>
      <c r="B22" s="39"/>
      <c r="C22" s="39"/>
      <c r="D22" s="39"/>
      <c r="E22" s="39"/>
      <c r="F22" s="39"/>
      <c r="G22" s="39"/>
      <c r="H22" s="39"/>
      <c r="I22" s="39"/>
      <c r="J22" s="39"/>
      <c r="K22" s="39"/>
      <c r="L22" s="39"/>
      <c r="M22" s="39"/>
    </row>
    <row r="23" spans="1:13" x14ac:dyDescent="0.25">
      <c r="A23" s="39"/>
      <c r="B23" s="39"/>
      <c r="C23" s="39"/>
      <c r="D23" s="39"/>
      <c r="E23" s="39"/>
      <c r="F23" s="39"/>
      <c r="G23" s="39"/>
      <c r="H23" s="39"/>
      <c r="I23" s="39"/>
      <c r="J23" s="39"/>
      <c r="K23" s="39"/>
      <c r="L23" s="39"/>
      <c r="M23" s="39"/>
    </row>
    <row r="24" spans="1:13" x14ac:dyDescent="0.25">
      <c r="A24" s="39"/>
      <c r="B24" s="39"/>
      <c r="C24" s="39"/>
      <c r="D24" s="39"/>
      <c r="E24" s="39"/>
      <c r="F24" s="39"/>
      <c r="G24" s="39"/>
      <c r="H24" s="39"/>
      <c r="I24" s="39"/>
      <c r="J24" s="39"/>
      <c r="K24" s="39"/>
      <c r="L24" s="39"/>
      <c r="M24" s="39"/>
    </row>
    <row r="25" spans="1:13" x14ac:dyDescent="0.25">
      <c r="A25" s="39"/>
      <c r="B25" s="39"/>
      <c r="C25" s="39"/>
      <c r="D25" s="39"/>
      <c r="E25" s="39"/>
      <c r="F25" s="39"/>
      <c r="G25" s="39"/>
      <c r="H25" s="39"/>
      <c r="I25" s="39"/>
      <c r="J25" s="39"/>
      <c r="K25" s="39"/>
      <c r="L25" s="39"/>
      <c r="M25" s="39"/>
    </row>
    <row r="26" spans="1:13" x14ac:dyDescent="0.25">
      <c r="A26" s="32"/>
      <c r="B26" s="32"/>
      <c r="C26" s="32"/>
      <c r="D26" s="32"/>
      <c r="E26" s="32"/>
      <c r="F26" s="32"/>
      <c r="G26" s="32"/>
      <c r="H26" s="32"/>
      <c r="I26" s="32"/>
      <c r="J26" s="32"/>
      <c r="K26" s="32"/>
      <c r="L26" s="32"/>
      <c r="M26" s="32"/>
    </row>
    <row r="27" spans="1:13" x14ac:dyDescent="0.25">
      <c r="A27" s="38" t="s">
        <v>11</v>
      </c>
      <c r="B27" s="38"/>
      <c r="C27" s="38"/>
      <c r="D27" s="38"/>
      <c r="E27" s="38"/>
      <c r="F27" s="38"/>
      <c r="G27" s="38"/>
      <c r="H27" s="38"/>
      <c r="I27" s="38"/>
      <c r="J27" s="38"/>
      <c r="K27" s="38"/>
      <c r="L27" s="38"/>
      <c r="M27" s="38"/>
    </row>
    <row r="28" spans="1:13" x14ac:dyDescent="0.25">
      <c r="A28" s="38"/>
      <c r="B28" s="38"/>
      <c r="C28" s="38"/>
      <c r="D28" s="38"/>
      <c r="E28" s="38"/>
      <c r="F28" s="38"/>
      <c r="G28" s="38"/>
      <c r="H28" s="38"/>
      <c r="I28" s="38"/>
      <c r="J28" s="38"/>
      <c r="K28" s="38"/>
      <c r="L28" s="38"/>
      <c r="M28" s="38"/>
    </row>
    <row r="29" spans="1:13" x14ac:dyDescent="0.25">
      <c r="A29" s="38"/>
      <c r="B29" s="38"/>
      <c r="C29" s="38"/>
      <c r="D29" s="38"/>
      <c r="E29" s="38"/>
      <c r="F29" s="38"/>
      <c r="G29" s="38"/>
      <c r="H29" s="38"/>
      <c r="I29" s="38"/>
      <c r="J29" s="38"/>
      <c r="K29" s="38"/>
      <c r="L29" s="38"/>
      <c r="M29" s="38"/>
    </row>
    <row r="30" spans="1:13" x14ac:dyDescent="0.25">
      <c r="A30" s="38"/>
      <c r="B30" s="38"/>
      <c r="C30" s="38"/>
      <c r="D30" s="38"/>
      <c r="E30" s="38"/>
      <c r="F30" s="38"/>
      <c r="G30" s="38"/>
      <c r="H30" s="38"/>
      <c r="I30" s="38"/>
      <c r="J30" s="38"/>
      <c r="K30" s="38"/>
      <c r="L30" s="38"/>
      <c r="M30" s="38"/>
    </row>
    <row r="31" spans="1:13" x14ac:dyDescent="0.25">
      <c r="A31" s="38"/>
      <c r="B31" s="38"/>
      <c r="C31" s="38"/>
      <c r="D31" s="38"/>
      <c r="E31" s="38"/>
      <c r="F31" s="38"/>
      <c r="G31" s="38"/>
      <c r="H31" s="38"/>
      <c r="I31" s="38"/>
      <c r="J31" s="38"/>
      <c r="K31" s="38"/>
      <c r="L31" s="38"/>
      <c r="M31" s="38"/>
    </row>
    <row r="32" spans="1:13" x14ac:dyDescent="0.25">
      <c r="A32" s="38"/>
      <c r="B32" s="38"/>
      <c r="C32" s="38"/>
      <c r="D32" s="38"/>
      <c r="E32" s="38"/>
      <c r="F32" s="38"/>
      <c r="G32" s="38"/>
      <c r="H32" s="38"/>
      <c r="I32" s="38"/>
      <c r="J32" s="38"/>
      <c r="K32" s="38"/>
      <c r="L32" s="38"/>
      <c r="M32" s="38"/>
    </row>
    <row r="33" spans="1:13" x14ac:dyDescent="0.25">
      <c r="A33" s="38"/>
      <c r="B33" s="38"/>
      <c r="C33" s="38"/>
      <c r="D33" s="38"/>
      <c r="E33" s="38"/>
      <c r="F33" s="38"/>
      <c r="G33" s="38"/>
      <c r="H33" s="38"/>
      <c r="I33" s="38"/>
      <c r="J33" s="38"/>
      <c r="K33" s="38"/>
      <c r="L33" s="38"/>
      <c r="M33" s="38"/>
    </row>
    <row r="34" spans="1:13" x14ac:dyDescent="0.25">
      <c r="A34" s="31"/>
      <c r="B34" s="31"/>
      <c r="C34" s="31"/>
      <c r="D34" s="31"/>
      <c r="E34" s="31"/>
      <c r="F34" s="31"/>
      <c r="G34" s="31"/>
      <c r="H34" s="31"/>
      <c r="I34" s="31"/>
      <c r="J34" s="31"/>
      <c r="K34" s="31"/>
      <c r="L34" s="31"/>
      <c r="M34" s="31"/>
    </row>
    <row r="35" spans="1:13" x14ac:dyDescent="0.25">
      <c r="A35" s="38" t="s">
        <v>466</v>
      </c>
      <c r="B35" s="38"/>
      <c r="C35" s="38"/>
      <c r="D35" s="38"/>
      <c r="E35" s="38"/>
      <c r="F35" s="38"/>
      <c r="G35" s="38"/>
      <c r="H35" s="38"/>
      <c r="I35" s="38"/>
      <c r="J35" s="38"/>
      <c r="K35" s="38"/>
      <c r="L35" s="38"/>
      <c r="M35" s="38"/>
    </row>
    <row r="36" spans="1:13" x14ac:dyDescent="0.25">
      <c r="A36" s="38"/>
      <c r="B36" s="38"/>
      <c r="C36" s="38"/>
      <c r="D36" s="38"/>
      <c r="E36" s="38"/>
      <c r="F36" s="38"/>
      <c r="G36" s="38"/>
      <c r="H36" s="38"/>
      <c r="I36" s="38"/>
      <c r="J36" s="38"/>
      <c r="K36" s="38"/>
      <c r="L36" s="38"/>
      <c r="M36" s="38"/>
    </row>
    <row r="37" spans="1:13" x14ac:dyDescent="0.25">
      <c r="A37" s="38"/>
      <c r="B37" s="38"/>
      <c r="C37" s="38"/>
      <c r="D37" s="38"/>
      <c r="E37" s="38"/>
      <c r="F37" s="38"/>
      <c r="G37" s="38"/>
      <c r="H37" s="38"/>
      <c r="I37" s="38"/>
      <c r="J37" s="38"/>
      <c r="K37" s="38"/>
      <c r="L37" s="38"/>
      <c r="M37" s="38"/>
    </row>
    <row r="38" spans="1:13" x14ac:dyDescent="0.25">
      <c r="A38" s="38"/>
      <c r="B38" s="38"/>
      <c r="C38" s="38"/>
      <c r="D38" s="38"/>
      <c r="E38" s="38"/>
      <c r="F38" s="38"/>
      <c r="G38" s="38"/>
      <c r="H38" s="38"/>
      <c r="I38" s="38"/>
      <c r="J38" s="38"/>
      <c r="K38" s="38"/>
      <c r="L38" s="38"/>
      <c r="M38" s="38"/>
    </row>
    <row r="39" spans="1:13" x14ac:dyDescent="0.25">
      <c r="A39" s="38"/>
      <c r="B39" s="38"/>
      <c r="C39" s="38"/>
      <c r="D39" s="38"/>
      <c r="E39" s="38"/>
      <c r="F39" s="38"/>
      <c r="G39" s="38"/>
      <c r="H39" s="38"/>
      <c r="I39" s="38"/>
      <c r="J39" s="38"/>
      <c r="K39" s="38"/>
      <c r="L39" s="38"/>
      <c r="M39" s="38"/>
    </row>
    <row r="40" spans="1:13" x14ac:dyDescent="0.25">
      <c r="A40" s="31"/>
      <c r="B40" s="31"/>
      <c r="C40" s="31"/>
      <c r="D40" s="31"/>
      <c r="E40" s="31"/>
      <c r="F40" s="31"/>
      <c r="G40" s="31"/>
      <c r="H40" s="31"/>
      <c r="I40" s="31"/>
      <c r="J40" s="31"/>
      <c r="K40" s="31"/>
      <c r="L40" s="31"/>
      <c r="M40" s="31"/>
    </row>
    <row r="41" spans="1:13" x14ac:dyDescent="0.25">
      <c r="A41" s="38" t="s">
        <v>484</v>
      </c>
      <c r="B41" s="38"/>
      <c r="C41" s="38"/>
      <c r="D41" s="38"/>
      <c r="E41" s="38"/>
      <c r="F41" s="38"/>
      <c r="G41" s="38"/>
      <c r="H41" s="38"/>
      <c r="I41" s="38"/>
      <c r="J41" s="38"/>
      <c r="K41" s="38"/>
      <c r="L41" s="38"/>
      <c r="M41" s="38"/>
    </row>
    <row r="42" spans="1:13" x14ac:dyDescent="0.25">
      <c r="A42" s="38"/>
      <c r="B42" s="38"/>
      <c r="C42" s="38"/>
      <c r="D42" s="38"/>
      <c r="E42" s="38"/>
      <c r="F42" s="38"/>
      <c r="G42" s="38"/>
      <c r="H42" s="38"/>
      <c r="I42" s="38"/>
      <c r="J42" s="38"/>
      <c r="K42" s="38"/>
      <c r="L42" s="38"/>
      <c r="M42" s="38"/>
    </row>
    <row r="43" spans="1:13" x14ac:dyDescent="0.25">
      <c r="A43" s="30"/>
    </row>
    <row r="44" spans="1:13" x14ac:dyDescent="0.25">
      <c r="A44" s="38" t="s">
        <v>476</v>
      </c>
      <c r="B44" s="38"/>
      <c r="C44" s="38"/>
      <c r="D44" s="38"/>
      <c r="E44" s="38"/>
      <c r="F44" s="38"/>
      <c r="G44" s="38"/>
      <c r="H44" s="38"/>
      <c r="I44" s="38"/>
      <c r="J44" s="38"/>
      <c r="K44" s="38"/>
      <c r="L44" s="38"/>
      <c r="M44" s="38"/>
    </row>
    <row r="45" spans="1:13" x14ac:dyDescent="0.25">
      <c r="A45" s="38"/>
      <c r="B45" s="38"/>
      <c r="C45" s="38"/>
      <c r="D45" s="38"/>
      <c r="E45" s="38"/>
      <c r="F45" s="38"/>
      <c r="G45" s="38"/>
      <c r="H45" s="38"/>
      <c r="I45" s="38"/>
      <c r="J45" s="38"/>
      <c r="K45" s="38"/>
      <c r="L45" s="38"/>
      <c r="M45" s="38"/>
    </row>
    <row r="46" spans="1:13" x14ac:dyDescent="0.25">
      <c r="A46" s="30"/>
    </row>
    <row r="47" spans="1:13" x14ac:dyDescent="0.25">
      <c r="A47" s="38" t="s">
        <v>477</v>
      </c>
      <c r="B47" s="38"/>
      <c r="C47" s="38"/>
      <c r="D47" s="38"/>
      <c r="E47" s="38"/>
      <c r="F47" s="38"/>
      <c r="G47" s="38"/>
      <c r="H47" s="38"/>
      <c r="I47" s="38"/>
      <c r="J47" s="38"/>
      <c r="K47" s="38"/>
      <c r="L47" s="38"/>
      <c r="M47" s="38"/>
    </row>
    <row r="48" spans="1:13" x14ac:dyDescent="0.25">
      <c r="A48" s="38"/>
      <c r="B48" s="38"/>
      <c r="C48" s="38"/>
      <c r="D48" s="38"/>
      <c r="E48" s="38"/>
      <c r="F48" s="38"/>
      <c r="G48" s="38"/>
      <c r="H48" s="38"/>
      <c r="I48" s="38"/>
      <c r="J48" s="38"/>
      <c r="K48" s="38"/>
      <c r="L48" s="38"/>
      <c r="M48" s="38"/>
    </row>
    <row r="49" spans="1:13" x14ac:dyDescent="0.25">
      <c r="A49" s="38"/>
      <c r="B49" s="38"/>
      <c r="C49" s="38"/>
      <c r="D49" s="38"/>
      <c r="E49" s="38"/>
      <c r="F49" s="38"/>
      <c r="G49" s="38"/>
      <c r="H49" s="38"/>
      <c r="I49" s="38"/>
      <c r="J49" s="38"/>
      <c r="K49" s="38"/>
      <c r="L49" s="38"/>
      <c r="M49" s="38"/>
    </row>
    <row r="50" spans="1:13" x14ac:dyDescent="0.25">
      <c r="A50" s="38"/>
      <c r="B50" s="38"/>
      <c r="C50" s="38"/>
      <c r="D50" s="38"/>
      <c r="E50" s="38"/>
      <c r="F50" s="38"/>
      <c r="G50" s="38"/>
      <c r="H50" s="38"/>
      <c r="I50" s="38"/>
      <c r="J50" s="38"/>
      <c r="K50" s="38"/>
      <c r="L50" s="38"/>
      <c r="M50" s="38"/>
    </row>
    <row r="51" spans="1:13" x14ac:dyDescent="0.25">
      <c r="A51" s="31"/>
      <c r="B51" s="31"/>
      <c r="C51" s="31"/>
      <c r="D51" s="31"/>
      <c r="E51" s="31"/>
      <c r="F51" s="31"/>
      <c r="G51" s="31"/>
      <c r="H51" s="31"/>
      <c r="I51" s="31"/>
      <c r="J51" s="31"/>
      <c r="K51" s="31"/>
      <c r="L51" s="31"/>
      <c r="M51" s="31"/>
    </row>
    <row r="52" spans="1:13" x14ac:dyDescent="0.25">
      <c r="A52" s="38" t="s">
        <v>486</v>
      </c>
      <c r="B52" s="38"/>
      <c r="C52" s="38"/>
      <c r="D52" s="38"/>
      <c r="E52" s="38"/>
      <c r="F52" s="38"/>
      <c r="G52" s="38"/>
      <c r="H52" s="38"/>
      <c r="I52" s="38"/>
      <c r="J52" s="38"/>
      <c r="K52" s="38"/>
      <c r="L52" s="38"/>
      <c r="M52" s="38"/>
    </row>
    <row r="53" spans="1:13" x14ac:dyDescent="0.25">
      <c r="A53" s="38"/>
      <c r="B53" s="38"/>
      <c r="C53" s="38"/>
      <c r="D53" s="38"/>
      <c r="E53" s="38"/>
      <c r="F53" s="38"/>
      <c r="G53" s="38"/>
      <c r="H53" s="38"/>
      <c r="I53" s="38"/>
      <c r="J53" s="38"/>
      <c r="K53" s="38"/>
      <c r="L53" s="38"/>
      <c r="M53" s="38"/>
    </row>
    <row r="54" spans="1:13" x14ac:dyDescent="0.25">
      <c r="A54" s="30"/>
    </row>
    <row r="55" spans="1:13" x14ac:dyDescent="0.25">
      <c r="A55" s="38" t="s">
        <v>485</v>
      </c>
      <c r="B55" s="38"/>
      <c r="C55" s="38"/>
      <c r="D55" s="38"/>
      <c r="E55" s="38"/>
      <c r="F55" s="38"/>
      <c r="G55" s="38"/>
      <c r="H55" s="38"/>
      <c r="I55" s="38"/>
      <c r="J55" s="38"/>
      <c r="K55" s="38"/>
      <c r="L55" s="38"/>
      <c r="M55" s="38"/>
    </row>
    <row r="56" spans="1:13" x14ac:dyDescent="0.25">
      <c r="A56" s="38"/>
      <c r="B56" s="38"/>
      <c r="C56" s="38"/>
      <c r="D56" s="38"/>
      <c r="E56" s="38"/>
      <c r="F56" s="38"/>
      <c r="G56" s="38"/>
      <c r="H56" s="38"/>
      <c r="I56" s="38"/>
      <c r="J56" s="38"/>
      <c r="K56" s="38"/>
      <c r="L56" s="38"/>
      <c r="M56" s="38"/>
    </row>
    <row r="57" spans="1:13" x14ac:dyDescent="0.25">
      <c r="A57" s="38"/>
      <c r="B57" s="38"/>
      <c r="C57" s="38"/>
      <c r="D57" s="38"/>
      <c r="E57" s="38"/>
      <c r="F57" s="38"/>
      <c r="G57" s="38"/>
      <c r="H57" s="38"/>
      <c r="I57" s="38"/>
      <c r="J57" s="38"/>
      <c r="K57" s="38"/>
      <c r="L57" s="38"/>
      <c r="M57" s="38"/>
    </row>
    <row r="58" spans="1:13" x14ac:dyDescent="0.25">
      <c r="A58" s="38"/>
      <c r="B58" s="38"/>
      <c r="C58" s="38"/>
      <c r="D58" s="38"/>
      <c r="E58" s="38"/>
      <c r="F58" s="38"/>
      <c r="G58" s="38"/>
      <c r="H58" s="38"/>
      <c r="I58" s="38"/>
      <c r="J58" s="38"/>
      <c r="K58" s="38"/>
      <c r="L58" s="38"/>
      <c r="M58" s="38"/>
    </row>
    <row r="59" spans="1:13" x14ac:dyDescent="0.25">
      <c r="A59" s="38"/>
      <c r="B59" s="38"/>
      <c r="C59" s="38"/>
      <c r="D59" s="38"/>
      <c r="E59" s="38"/>
      <c r="F59" s="38"/>
      <c r="G59" s="38"/>
      <c r="H59" s="38"/>
      <c r="I59" s="38"/>
      <c r="J59" s="38"/>
      <c r="K59" s="38"/>
      <c r="L59" s="38"/>
      <c r="M59" s="38"/>
    </row>
    <row r="60" spans="1:13" x14ac:dyDescent="0.25">
      <c r="A60" s="38"/>
      <c r="B60" s="38"/>
      <c r="C60" s="38"/>
      <c r="D60" s="38"/>
      <c r="E60" s="38"/>
      <c r="F60" s="38"/>
      <c r="G60" s="38"/>
      <c r="H60" s="38"/>
      <c r="I60" s="38"/>
      <c r="J60" s="38"/>
      <c r="K60" s="38"/>
      <c r="L60" s="38"/>
      <c r="M60" s="38"/>
    </row>
    <row r="61" spans="1:13" x14ac:dyDescent="0.25">
      <c r="A61" s="38"/>
      <c r="B61" s="38"/>
      <c r="C61" s="38"/>
      <c r="D61" s="38"/>
      <c r="E61" s="38"/>
      <c r="F61" s="38"/>
      <c r="G61" s="38"/>
      <c r="H61" s="38"/>
      <c r="I61" s="38"/>
      <c r="J61" s="38"/>
      <c r="K61" s="38"/>
      <c r="L61" s="38"/>
      <c r="M61" s="38"/>
    </row>
    <row r="62" spans="1:13" x14ac:dyDescent="0.25">
      <c r="A62" s="38"/>
      <c r="B62" s="38"/>
      <c r="C62" s="38"/>
      <c r="D62" s="38"/>
      <c r="E62" s="38"/>
      <c r="F62" s="38"/>
      <c r="G62" s="38"/>
      <c r="H62" s="38"/>
      <c r="I62" s="38"/>
      <c r="J62" s="38"/>
      <c r="K62" s="38"/>
      <c r="L62" s="38"/>
      <c r="M62" s="38"/>
    </row>
    <row r="63" spans="1:13" x14ac:dyDescent="0.25">
      <c r="A63" s="38"/>
      <c r="B63" s="38"/>
      <c r="C63" s="38"/>
      <c r="D63" s="38"/>
      <c r="E63" s="38"/>
      <c r="F63" s="38"/>
      <c r="G63" s="38"/>
      <c r="H63" s="38"/>
      <c r="I63" s="38"/>
      <c r="J63" s="38"/>
      <c r="K63" s="38"/>
      <c r="L63" s="38"/>
      <c r="M63" s="38"/>
    </row>
    <row r="64" spans="1:13" x14ac:dyDescent="0.25">
      <c r="A64" s="38"/>
      <c r="B64" s="38"/>
      <c r="C64" s="38"/>
      <c r="D64" s="38"/>
      <c r="E64" s="38"/>
      <c r="F64" s="38"/>
      <c r="G64" s="38"/>
      <c r="H64" s="38"/>
      <c r="I64" s="38"/>
      <c r="J64" s="38"/>
      <c r="K64" s="38"/>
      <c r="L64" s="38"/>
      <c r="M64" s="38"/>
    </row>
    <row r="65" spans="1:13" x14ac:dyDescent="0.25">
      <c r="A65" s="38"/>
      <c r="B65" s="38"/>
      <c r="C65" s="38"/>
      <c r="D65" s="38"/>
      <c r="E65" s="38"/>
      <c r="F65" s="38"/>
      <c r="G65" s="38"/>
      <c r="H65" s="38"/>
      <c r="I65" s="38"/>
      <c r="J65" s="38"/>
      <c r="K65" s="38"/>
      <c r="L65" s="38"/>
      <c r="M65" s="38"/>
    </row>
    <row r="66" spans="1:13" x14ac:dyDescent="0.25">
      <c r="A66" s="31"/>
      <c r="B66" s="31"/>
      <c r="C66" s="31"/>
      <c r="D66" s="31"/>
      <c r="E66" s="31"/>
      <c r="F66" s="31"/>
      <c r="G66" s="31"/>
      <c r="H66" s="31"/>
      <c r="I66" s="31"/>
      <c r="J66" s="31"/>
      <c r="K66" s="31"/>
      <c r="L66" s="31"/>
      <c r="M66" s="31"/>
    </row>
    <row r="67" spans="1:13" x14ac:dyDescent="0.25">
      <c r="A67" s="38" t="s">
        <v>478</v>
      </c>
      <c r="B67" s="38"/>
      <c r="C67" s="38"/>
      <c r="D67" s="38"/>
      <c r="E67" s="38"/>
      <c r="F67" s="38"/>
      <c r="G67" s="38"/>
      <c r="H67" s="38"/>
      <c r="I67" s="38"/>
      <c r="J67" s="38"/>
      <c r="K67" s="38"/>
      <c r="L67" s="38"/>
      <c r="M67" s="38"/>
    </row>
    <row r="68" spans="1:13" x14ac:dyDescent="0.25">
      <c r="A68" s="38"/>
      <c r="B68" s="38"/>
      <c r="C68" s="38"/>
      <c r="D68" s="38"/>
      <c r="E68" s="38"/>
      <c r="F68" s="38"/>
      <c r="G68" s="38"/>
      <c r="H68" s="38"/>
      <c r="I68" s="38"/>
      <c r="J68" s="38"/>
      <c r="K68" s="38"/>
      <c r="L68" s="38"/>
      <c r="M68" s="38"/>
    </row>
    <row r="69" spans="1:13" x14ac:dyDescent="0.25">
      <c r="A69" s="38"/>
      <c r="B69" s="38"/>
      <c r="C69" s="38"/>
      <c r="D69" s="38"/>
      <c r="E69" s="38"/>
      <c r="F69" s="38"/>
      <c r="G69" s="38"/>
      <c r="H69" s="38"/>
      <c r="I69" s="38"/>
      <c r="J69" s="38"/>
      <c r="K69" s="38"/>
      <c r="L69" s="38"/>
      <c r="M69" s="38"/>
    </row>
    <row r="70" spans="1:13" x14ac:dyDescent="0.25">
      <c r="A70" s="30"/>
    </row>
    <row r="71" spans="1:13" ht="15" customHeight="1" x14ac:dyDescent="0.25">
      <c r="A71" s="38" t="s">
        <v>479</v>
      </c>
      <c r="B71" s="38"/>
      <c r="C71" s="38"/>
      <c r="D71" s="38"/>
      <c r="E71" s="38"/>
      <c r="F71" s="38"/>
      <c r="G71" s="38"/>
      <c r="H71" s="38"/>
      <c r="I71" s="38"/>
      <c r="J71" s="38"/>
      <c r="K71" s="38"/>
      <c r="L71" s="38"/>
      <c r="M71" s="38"/>
    </row>
    <row r="72" spans="1:13" x14ac:dyDescent="0.25">
      <c r="A72" s="38"/>
      <c r="B72" s="38"/>
      <c r="C72" s="38"/>
      <c r="D72" s="38"/>
      <c r="E72" s="38"/>
      <c r="F72" s="38"/>
      <c r="G72" s="38"/>
      <c r="H72" s="38"/>
      <c r="I72" s="38"/>
      <c r="J72" s="38"/>
      <c r="K72" s="38"/>
      <c r="L72" s="38"/>
      <c r="M72" s="38"/>
    </row>
    <row r="73" spans="1:13" x14ac:dyDescent="0.25">
      <c r="A73" s="38"/>
      <c r="B73" s="38"/>
      <c r="C73" s="38"/>
      <c r="D73" s="38"/>
      <c r="E73" s="38"/>
      <c r="F73" s="38"/>
      <c r="G73" s="38"/>
      <c r="H73" s="38"/>
      <c r="I73" s="38"/>
      <c r="J73" s="38"/>
      <c r="K73" s="38"/>
      <c r="L73" s="38"/>
      <c r="M73" s="38"/>
    </row>
  </sheetData>
  <mergeCells count="14">
    <mergeCell ref="A71:M73"/>
    <mergeCell ref="A27:M33"/>
    <mergeCell ref="A14:M15"/>
    <mergeCell ref="A17:M20"/>
    <mergeCell ref="A22:M25"/>
    <mergeCell ref="A11:M12"/>
    <mergeCell ref="A7:M9"/>
    <mergeCell ref="A67:M69"/>
    <mergeCell ref="A55:M65"/>
    <mergeCell ref="A35:M39"/>
    <mergeCell ref="A41:M42"/>
    <mergeCell ref="A47:M50"/>
    <mergeCell ref="A52:M53"/>
    <mergeCell ref="A44:M4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KH630"/>
  <sheetViews>
    <sheetView zoomScaleNormal="100" workbookViewId="0"/>
  </sheetViews>
  <sheetFormatPr defaultRowHeight="14.25" x14ac:dyDescent="0.2"/>
  <cols>
    <col min="1" max="3" width="5.7109375" style="1" customWidth="1"/>
    <col min="4" max="4" width="82.140625" style="1" customWidth="1"/>
    <col min="5" max="14" width="9.140625" style="1"/>
    <col min="15" max="15" width="14" style="1" customWidth="1"/>
    <col min="16" max="16" width="14" style="4" customWidth="1"/>
    <col min="17" max="17" width="9.140625" style="1" customWidth="1"/>
    <col min="18" max="26" width="9.140625" style="1"/>
    <col min="27" max="28" width="9.140625" style="1" customWidth="1"/>
    <col min="29" max="29" width="9.140625" style="1"/>
    <col min="30" max="31" width="9.140625" style="1" customWidth="1"/>
    <col min="32" max="41" width="9.140625" style="1"/>
    <col min="42" max="43" width="9.140625" style="1" customWidth="1"/>
    <col min="44" max="44" width="9.140625" style="1"/>
    <col min="45" max="46" width="9.140625" style="1" customWidth="1"/>
    <col min="47" max="56" width="9.140625" style="1"/>
    <col min="57" max="58" width="9.140625" style="1" customWidth="1"/>
    <col min="59" max="59" width="9.140625" style="1"/>
    <col min="60" max="61" width="9.140625" style="1" customWidth="1"/>
    <col min="62" max="71" width="9.140625" style="1"/>
    <col min="72" max="73" width="9.140625" style="1" customWidth="1"/>
    <col min="74" max="74" width="9.140625" style="1"/>
    <col min="75" max="76" width="9.140625" style="1" customWidth="1"/>
    <col min="77" max="86" width="9.140625" style="1"/>
    <col min="87" max="88" width="9.140625" style="1" customWidth="1"/>
    <col min="89" max="89" width="9.140625" style="1"/>
    <col min="90" max="91" width="9.140625" style="1" customWidth="1"/>
    <col min="92" max="101" width="9.140625" style="1"/>
    <col min="102" max="103" width="9.140625" style="1" customWidth="1"/>
    <col min="104" max="104" width="9.140625" style="1"/>
    <col min="105" max="106" width="9.140625" style="1" customWidth="1"/>
    <col min="107" max="116" width="9.140625" style="1"/>
    <col min="117" max="118" width="9.140625" style="1" customWidth="1"/>
    <col min="119" max="119" width="9.140625" style="1"/>
    <col min="120" max="121" width="9.140625" style="1" customWidth="1"/>
    <col min="122" max="131" width="9.140625" style="1"/>
    <col min="132" max="133" width="9.140625" style="1" customWidth="1"/>
    <col min="134" max="134" width="9.140625" style="1"/>
    <col min="135" max="136" width="9.140625" style="1" customWidth="1"/>
    <col min="137" max="146" width="9.140625" style="1"/>
    <col min="147" max="148" width="9.140625" style="1" customWidth="1"/>
    <col min="149" max="149" width="9.140625" style="1"/>
    <col min="150" max="151" width="9.140625" style="1" customWidth="1"/>
    <col min="152" max="161" width="9.140625" style="1"/>
    <col min="162" max="163" width="9.140625" style="1" customWidth="1"/>
    <col min="164" max="164" width="9.140625" style="1"/>
    <col min="165" max="166" width="9.140625" style="1" customWidth="1"/>
    <col min="167" max="176" width="9.140625" style="1"/>
    <col min="177" max="178" width="9.140625" style="1" customWidth="1"/>
    <col min="179" max="179" width="9.140625" style="1"/>
    <col min="180" max="181" width="9.140625" style="1" customWidth="1"/>
    <col min="182" max="191" width="9.140625" style="1"/>
    <col min="192" max="193" width="9.140625" style="1" customWidth="1"/>
    <col min="194" max="194" width="9.140625" style="1"/>
    <col min="195" max="196" width="9.140625" style="1" customWidth="1"/>
    <col min="197" max="206" width="9.140625" style="1"/>
    <col min="207" max="208" width="9.140625" style="1" customWidth="1"/>
    <col min="209" max="209" width="9.140625" style="1"/>
    <col min="210" max="211" width="9.140625" style="1" customWidth="1"/>
    <col min="212" max="221" width="9.140625" style="1"/>
    <col min="222" max="223" width="9.140625" style="1" customWidth="1"/>
    <col min="224" max="224" width="9.140625" style="1"/>
    <col min="225" max="226" width="9.140625" style="1" customWidth="1"/>
    <col min="227" max="236" width="9.140625" style="1"/>
    <col min="237" max="238" width="9.140625" style="1" customWidth="1"/>
    <col min="239" max="239" width="9.140625" style="1"/>
    <col min="240" max="241" width="9.140625" style="1" customWidth="1"/>
    <col min="242" max="251" width="9.140625" style="1"/>
    <col min="252" max="253" width="9.140625" style="1" customWidth="1"/>
    <col min="254" max="254" width="9.140625" style="1"/>
    <col min="255" max="256" width="9.140625" style="1" customWidth="1"/>
    <col min="257" max="266" width="9.140625" style="1"/>
    <col min="267" max="268" width="9.140625" style="1" customWidth="1"/>
    <col min="269" max="269" width="9.140625" style="1"/>
    <col min="270" max="271" width="9.140625" style="1" customWidth="1"/>
    <col min="272" max="281" width="9.140625" style="1"/>
    <col min="282" max="283" width="9.140625" style="1" customWidth="1"/>
    <col min="284" max="284" width="9.140625" style="1"/>
    <col min="285" max="286" width="9.140625" style="1" customWidth="1"/>
    <col min="287" max="296" width="9.140625" style="1"/>
    <col min="297" max="298" width="9.140625" style="1" customWidth="1"/>
    <col min="299" max="299" width="9.140625" style="1"/>
    <col min="300" max="301" width="9.140625" style="1" customWidth="1"/>
    <col min="302" max="311" width="9.140625" style="1"/>
    <col min="312" max="313" width="9.140625" style="1" customWidth="1"/>
    <col min="314" max="314" width="9.140625" style="1"/>
    <col min="315" max="316" width="9.140625" style="1" customWidth="1"/>
    <col min="317" max="326" width="9.140625" style="1"/>
    <col min="327" max="328" width="9.140625" style="1" customWidth="1"/>
    <col min="329" max="329" width="9.140625" style="1"/>
    <col min="330" max="331" width="9.140625" style="1" customWidth="1"/>
    <col min="332" max="341" width="9.140625" style="1"/>
    <col min="342" max="343" width="9.140625" style="1" customWidth="1"/>
    <col min="344" max="344" width="9.140625" style="1"/>
    <col min="345" max="346" width="9.140625" style="1" customWidth="1"/>
    <col min="347" max="356" width="9.140625" style="1"/>
    <col min="357" max="358" width="9.140625" style="1" customWidth="1"/>
    <col min="359" max="359" width="9.140625" style="1"/>
    <col min="360" max="361" width="9.140625" style="1" customWidth="1"/>
    <col min="362" max="371" width="9.140625" style="1"/>
    <col min="372" max="373" width="9.140625" style="1" customWidth="1"/>
    <col min="374" max="374" width="9.140625" style="1"/>
    <col min="375" max="376" width="9.140625" style="1" customWidth="1"/>
    <col min="377" max="386" width="9.140625" style="1"/>
    <col min="387" max="388" width="9.140625" style="1" customWidth="1"/>
    <col min="389" max="389" width="9.140625" style="1"/>
    <col min="390" max="391" width="9.140625" style="1" customWidth="1"/>
    <col min="392" max="401" width="9.140625" style="1"/>
    <col min="402" max="403" width="9.140625" style="1" customWidth="1"/>
    <col min="404" max="404" width="9.140625" style="1"/>
    <col min="405" max="406" width="9.140625" style="1" customWidth="1"/>
    <col min="407" max="416" width="9.140625" style="1"/>
    <col min="417" max="418" width="9.140625" style="1" customWidth="1"/>
    <col min="419" max="419" width="9.140625" style="1"/>
    <col min="420" max="421" width="9.140625" style="1" customWidth="1"/>
    <col min="422" max="431" width="9.140625" style="1"/>
    <col min="432" max="433" width="9.140625" style="1" customWidth="1"/>
    <col min="434" max="434" width="9.140625" style="1"/>
    <col min="435" max="436" width="9.140625" style="1" customWidth="1"/>
    <col min="437" max="446" width="9.140625" style="1"/>
    <col min="447" max="448" width="9.140625" style="1" customWidth="1"/>
    <col min="449" max="449" width="9.140625" style="1"/>
    <col min="450" max="451" width="9.140625" style="1" customWidth="1"/>
    <col min="452" max="461" width="9.140625" style="1"/>
    <col min="462" max="463" width="9.140625" style="1" customWidth="1"/>
    <col min="464" max="464" width="9.140625" style="1"/>
    <col min="465" max="466" width="9.140625" style="1" customWidth="1"/>
    <col min="467" max="476" width="9.140625" style="1"/>
    <col min="477" max="478" width="9.140625" style="1" customWidth="1"/>
    <col min="479" max="479" width="9.140625" style="1"/>
    <col min="480" max="481" width="9.140625" style="1" customWidth="1"/>
    <col min="482" max="491" width="9.140625" style="1"/>
    <col min="492" max="493" width="9.140625" style="1" customWidth="1"/>
    <col min="494" max="494" width="9.140625" style="1"/>
    <col min="495" max="496" width="9.140625" style="1" customWidth="1"/>
    <col min="497" max="506" width="9.140625" style="1"/>
    <col min="507" max="508" width="9.140625" style="1" customWidth="1"/>
    <col min="509" max="509" width="9.140625" style="1"/>
    <col min="510" max="511" width="9.140625" style="1" customWidth="1"/>
    <col min="512" max="521" width="9.140625" style="1"/>
    <col min="522" max="523" width="9.140625" style="1" customWidth="1"/>
    <col min="524" max="524" width="9.140625" style="1"/>
    <col min="525" max="526" width="9.140625" style="1" customWidth="1"/>
    <col min="527" max="536" width="9.140625" style="1"/>
    <col min="537" max="538" width="9.140625" style="1" customWidth="1"/>
    <col min="539" max="539" width="9.140625" style="1"/>
    <col min="540" max="541" width="9.140625" style="1" customWidth="1"/>
    <col min="542" max="551" width="9.140625" style="1"/>
    <col min="552" max="553" width="9.140625" style="1" customWidth="1"/>
    <col min="554" max="554" width="9.140625" style="1"/>
    <col min="555" max="556" width="9.140625" style="1" customWidth="1"/>
    <col min="557" max="566" width="9.140625" style="1"/>
    <col min="567" max="568" width="9.140625" style="1" customWidth="1"/>
    <col min="569" max="569" width="9.140625" style="1"/>
    <col min="570" max="571" width="9.140625" style="1" customWidth="1"/>
    <col min="572" max="581" width="9.140625" style="1"/>
    <col min="582" max="583" width="9.140625" style="1" customWidth="1"/>
    <col min="584" max="584" width="9.140625" style="1"/>
    <col min="585" max="586" width="9.140625" style="1" customWidth="1"/>
    <col min="587" max="596" width="9.140625" style="1"/>
    <col min="597" max="598" width="9.140625" style="1" customWidth="1"/>
    <col min="599" max="599" width="9.140625" style="1"/>
    <col min="600" max="601" width="9.140625" style="1" customWidth="1"/>
    <col min="602" max="611" width="9.140625" style="1"/>
    <col min="612" max="613" width="9.140625" style="1" customWidth="1"/>
    <col min="614" max="614" width="9.140625" style="1"/>
    <col min="615" max="616" width="9.140625" style="1" customWidth="1"/>
    <col min="617" max="626" width="9.140625" style="1"/>
    <col min="627" max="628" width="9.140625" style="1" customWidth="1"/>
    <col min="629" max="629" width="9.140625" style="1"/>
    <col min="630" max="631" width="9.140625" style="1" customWidth="1"/>
    <col min="632" max="641" width="9.140625" style="1"/>
    <col min="642" max="643" width="9.140625" style="1" customWidth="1"/>
    <col min="644" max="644" width="9.140625" style="1"/>
    <col min="645" max="646" width="9.140625" style="1" customWidth="1"/>
    <col min="647" max="656" width="9.140625" style="1"/>
    <col min="657" max="658" width="9.140625" style="1" customWidth="1"/>
    <col min="659" max="659" width="9.140625" style="1"/>
    <col min="660" max="661" width="9.140625" style="1" customWidth="1"/>
    <col min="662" max="671" width="9.140625" style="1"/>
    <col min="672" max="673" width="9.140625" style="1" customWidth="1"/>
    <col min="674" max="674" width="9.140625" style="1"/>
    <col min="675" max="676" width="9.140625" style="1" customWidth="1"/>
    <col min="677" max="686" width="9.140625" style="1"/>
    <col min="687" max="688" width="9.140625" style="1" customWidth="1"/>
    <col min="689" max="689" width="9.140625" style="1"/>
    <col min="690" max="691" width="9.140625" style="1" customWidth="1"/>
    <col min="692" max="701" width="9.140625" style="1"/>
    <col min="702" max="703" width="9.140625" style="1" customWidth="1"/>
    <col min="704" max="704" width="9.140625" style="1"/>
    <col min="705" max="706" width="9.140625" style="1" customWidth="1"/>
    <col min="707" max="716" width="9.140625" style="1"/>
    <col min="717" max="718" width="9.140625" style="1" customWidth="1"/>
    <col min="719" max="719" width="9.140625" style="1"/>
    <col min="720" max="721" width="9.140625" style="1" customWidth="1"/>
    <col min="722" max="731" width="9.140625" style="1"/>
    <col min="732" max="733" width="9.140625" style="1" customWidth="1"/>
    <col min="734" max="734" width="9.140625" style="1"/>
    <col min="735" max="736" width="9.140625" style="1" customWidth="1"/>
    <col min="737" max="746" width="9.140625" style="1"/>
    <col min="747" max="748" width="9.140625" style="1" customWidth="1"/>
    <col min="749" max="749" width="9.140625" style="1"/>
    <col min="750" max="751" width="9.140625" style="1" customWidth="1"/>
    <col min="752" max="761" width="9.140625" style="1"/>
    <col min="762" max="763" width="9.140625" style="1" customWidth="1"/>
    <col min="764" max="764" width="9.140625" style="1"/>
    <col min="765" max="766" width="9.140625" style="1" customWidth="1"/>
    <col min="767" max="776" width="9.140625" style="1"/>
    <col min="777" max="778" width="9.140625" style="1" customWidth="1"/>
    <col min="779" max="779" width="9.140625" style="1"/>
    <col min="780" max="781" width="9.140625" style="1" customWidth="1"/>
    <col min="782" max="791" width="9.140625" style="1"/>
    <col min="792" max="793" width="9.140625" style="1" customWidth="1"/>
    <col min="794" max="794" width="9.140625" style="1"/>
    <col min="795" max="796" width="9.140625" style="1" customWidth="1"/>
    <col min="797" max="806" width="9.140625" style="1"/>
    <col min="807" max="808" width="9.140625" style="1" customWidth="1"/>
    <col min="809" max="809" width="9.140625" style="1"/>
    <col min="810" max="811" width="9.140625" style="1" customWidth="1"/>
    <col min="812" max="821" width="9.140625" style="1"/>
    <col min="822" max="823" width="9.140625" style="1" customWidth="1"/>
    <col min="824" max="824" width="9.140625" style="1"/>
    <col min="825" max="826" width="9.140625" style="1" customWidth="1"/>
    <col min="827" max="836" width="9.140625" style="1"/>
    <col min="837" max="838" width="9.140625" style="1" customWidth="1"/>
    <col min="839" max="839" width="9.140625" style="1"/>
    <col min="840" max="841" width="9.140625" style="1" customWidth="1"/>
    <col min="842" max="851" width="9.140625" style="1"/>
    <col min="852" max="853" width="9.140625" style="1" customWidth="1"/>
    <col min="854" max="854" width="9.140625" style="1"/>
    <col min="855" max="856" width="9.140625" style="1" customWidth="1"/>
    <col min="857" max="866" width="9.140625" style="1"/>
    <col min="867" max="868" width="9.140625" style="1" customWidth="1"/>
    <col min="869" max="869" width="9.140625" style="1"/>
    <col min="870" max="871" width="9.140625" style="1" customWidth="1"/>
    <col min="872" max="881" width="9.140625" style="1"/>
    <col min="882" max="883" width="9.140625" style="1" customWidth="1"/>
    <col min="884" max="884" width="9.140625" style="1"/>
    <col min="885" max="886" width="9.140625" style="1" customWidth="1"/>
    <col min="887" max="896" width="9.140625" style="1"/>
    <col min="897" max="898" width="9.140625" style="1" customWidth="1"/>
    <col min="899" max="899" width="9.140625" style="1"/>
    <col min="900" max="901" width="9.140625" style="1" customWidth="1"/>
    <col min="902" max="911" width="9.140625" style="1"/>
    <col min="912" max="913" width="9.140625" style="1" customWidth="1"/>
    <col min="914" max="914" width="9.140625" style="1"/>
    <col min="915" max="916" width="9.140625" style="1" customWidth="1"/>
    <col min="917" max="926" width="9.140625" style="1"/>
    <col min="927" max="928" width="9.140625" style="1" customWidth="1"/>
    <col min="929" max="929" width="9.140625" style="1"/>
    <col min="930" max="931" width="9.140625" style="1" customWidth="1"/>
    <col min="932" max="941" width="9.140625" style="1"/>
    <col min="942" max="943" width="9.140625" style="1" customWidth="1"/>
    <col min="944" max="944" width="9.140625" style="1"/>
    <col min="945" max="946" width="9.140625" style="1" customWidth="1"/>
    <col min="947" max="956" width="9.140625" style="1"/>
    <col min="957" max="958" width="9.140625" style="1" customWidth="1"/>
    <col min="959" max="959" width="9.140625" style="1"/>
    <col min="960" max="961" width="9.140625" style="1" customWidth="1"/>
    <col min="962" max="971" width="9.140625" style="1"/>
    <col min="972" max="973" width="9.140625" style="1" customWidth="1"/>
    <col min="974" max="974" width="9.140625" style="1"/>
    <col min="975" max="976" width="9.140625" style="1" customWidth="1"/>
    <col min="977" max="986" width="9.140625" style="1"/>
    <col min="987" max="988" width="9.140625" style="1" customWidth="1"/>
    <col min="989" max="989" width="9.140625" style="1"/>
    <col min="990" max="991" width="9.140625" style="1" customWidth="1"/>
    <col min="992" max="1001" width="9.140625" style="1"/>
    <col min="1002" max="1003" width="9.140625" style="1" customWidth="1"/>
    <col min="1004" max="1004" width="9.140625" style="1"/>
    <col min="1005" max="1006" width="9.140625" style="1" customWidth="1"/>
    <col min="1007" max="1016" width="9.140625" style="1"/>
    <col min="1017" max="1018" width="9.140625" style="1" customWidth="1"/>
    <col min="1019" max="1019" width="9.140625" style="1"/>
    <col min="1020" max="1021" width="9.140625" style="1" customWidth="1"/>
    <col min="1022" max="1031" width="9.140625" style="1"/>
    <col min="1032" max="1033" width="9.140625" style="1" customWidth="1"/>
    <col min="1034" max="1034" width="9.140625" style="1"/>
    <col min="1035" max="1036" width="9.140625" style="1" customWidth="1"/>
    <col min="1037" max="1046" width="9.140625" style="1"/>
    <col min="1047" max="1048" width="9.140625" style="1" customWidth="1"/>
    <col min="1049" max="1049" width="9.140625" style="1"/>
    <col min="1050" max="1051" width="9.140625" style="1" customWidth="1"/>
    <col min="1052" max="1061" width="9.140625" style="1"/>
    <col min="1062" max="1063" width="9.140625" style="1" customWidth="1"/>
    <col min="1064" max="1064" width="9.140625" style="1"/>
    <col min="1065" max="1066" width="9.140625" style="1" customWidth="1"/>
    <col min="1067" max="1076" width="9.140625" style="1"/>
    <col min="1077" max="1078" width="9.140625" style="1" customWidth="1"/>
    <col min="1079" max="1079" width="9.140625" style="1"/>
    <col min="1080" max="1081" width="9.140625" style="1" customWidth="1"/>
    <col min="1082" max="1091" width="9.140625" style="1"/>
    <col min="1092" max="1093" width="9.140625" style="1" customWidth="1"/>
    <col min="1094" max="1094" width="9.140625" style="1"/>
    <col min="1095" max="1096" width="9.140625" style="1" customWidth="1"/>
    <col min="1097" max="1106" width="9.140625" style="1"/>
    <col min="1107" max="1108" width="9.140625" style="1" customWidth="1"/>
    <col min="1109" max="1109" width="9.140625" style="1"/>
    <col min="1110" max="1111" width="9.140625" style="1" customWidth="1"/>
    <col min="1112" max="1121" width="9.140625" style="1"/>
    <col min="1122" max="1123" width="9.140625" style="1" customWidth="1"/>
    <col min="1124" max="1124" width="9.140625" style="1"/>
    <col min="1125" max="1126" width="9.140625" style="1" customWidth="1"/>
    <col min="1127" max="1136" width="9.140625" style="1"/>
    <col min="1137" max="1138" width="9.140625" style="1" customWidth="1"/>
    <col min="1139" max="1139" width="9.140625" style="1"/>
    <col min="1140" max="1141" width="9.140625" style="1" customWidth="1"/>
    <col min="1142" max="1151" width="9.140625" style="1"/>
    <col min="1152" max="1153" width="9.140625" style="1" customWidth="1"/>
    <col min="1154" max="1154" width="9.140625" style="1"/>
    <col min="1155" max="1156" width="9.140625" style="1" customWidth="1"/>
    <col min="1157" max="1166" width="9.140625" style="1"/>
    <col min="1167" max="1168" width="9.140625" style="1" customWidth="1"/>
    <col min="1169" max="1169" width="9.140625" style="1"/>
    <col min="1170" max="1171" width="9.140625" style="1" customWidth="1"/>
    <col min="1172" max="1181" width="9.140625" style="1"/>
    <col min="1182" max="1183" width="9.140625" style="1" customWidth="1"/>
    <col min="1184" max="1184" width="9.140625" style="1"/>
    <col min="1185" max="1186" width="9.140625" style="1" customWidth="1"/>
    <col min="1187" max="1196" width="9.140625" style="1"/>
    <col min="1197" max="1198" width="9.140625" style="1" customWidth="1"/>
    <col min="1199" max="1199" width="9.140625" style="1"/>
    <col min="1200" max="1201" width="9.140625" style="1" customWidth="1"/>
    <col min="1202" max="1211" width="9.140625" style="1"/>
    <col min="1212" max="1213" width="9.140625" style="1" customWidth="1"/>
    <col min="1214" max="1214" width="9.140625" style="1"/>
    <col min="1215" max="1216" width="9.140625" style="1" customWidth="1"/>
    <col min="1217" max="1226" width="9.140625" style="1"/>
    <col min="1227" max="1228" width="9.140625" style="1" customWidth="1"/>
    <col min="1229" max="1229" width="9.140625" style="1"/>
    <col min="1230" max="1231" width="9.140625" style="1" customWidth="1"/>
    <col min="1232" max="1241" width="9.140625" style="1"/>
    <col min="1242" max="1243" width="9.140625" style="1" customWidth="1"/>
    <col min="1244" max="1244" width="9.140625" style="1"/>
    <col min="1245" max="1246" width="9.140625" style="1" customWidth="1"/>
    <col min="1247" max="1256" width="9.140625" style="1"/>
    <col min="1257" max="1258" width="9.140625" style="1" customWidth="1"/>
    <col min="1259" max="1259" width="9.140625" style="1"/>
    <col min="1260" max="1261" width="9.140625" style="1" customWidth="1"/>
    <col min="1262" max="1271" width="9.140625" style="1"/>
    <col min="1272" max="1273" width="9.140625" style="1" customWidth="1"/>
    <col min="1274" max="1274" width="9.140625" style="1"/>
    <col min="1275" max="1276" width="9.140625" style="1" customWidth="1"/>
    <col min="1277" max="1286" width="9.140625" style="1"/>
    <col min="1287" max="1288" width="9.140625" style="1" customWidth="1"/>
    <col min="1289" max="1289" width="9.140625" style="1"/>
    <col min="1290" max="1291" width="9.140625" style="1" customWidth="1"/>
    <col min="1292" max="1301" width="9.140625" style="1"/>
    <col min="1302" max="1303" width="9.140625" style="1" customWidth="1"/>
    <col min="1304" max="1304" width="9.140625" style="1"/>
    <col min="1305" max="1306" width="9.140625" style="1" customWidth="1"/>
    <col min="1307" max="1316" width="9.140625" style="1"/>
    <col min="1317" max="1318" width="9.140625" style="1" customWidth="1"/>
    <col min="1319" max="1319" width="9.140625" style="1"/>
    <col min="1320" max="1321" width="9.140625" style="1" customWidth="1"/>
    <col min="1322" max="1331" width="9.140625" style="1"/>
    <col min="1332" max="1333" width="9.140625" style="1" customWidth="1"/>
    <col min="1334" max="1334" width="9.140625" style="1"/>
    <col min="1335" max="1336" width="9.140625" style="1" customWidth="1"/>
    <col min="1337" max="1346" width="9.140625" style="1"/>
    <col min="1347" max="1348" width="9.140625" style="1" customWidth="1"/>
    <col min="1349" max="1349" width="9.140625" style="1"/>
    <col min="1350" max="1351" width="9.140625" style="1" customWidth="1"/>
    <col min="1352" max="1361" width="9.140625" style="1"/>
    <col min="1362" max="1363" width="9.140625" style="1" customWidth="1"/>
    <col min="1364" max="1364" width="9.140625" style="1"/>
    <col min="1365" max="1366" width="9.140625" style="1" customWidth="1"/>
    <col min="1367" max="1376" width="9.140625" style="1"/>
    <col min="1377" max="1378" width="9.140625" style="1" customWidth="1"/>
    <col min="1379" max="1379" width="9.140625" style="1"/>
    <col min="1380" max="1381" width="9.140625" style="1" customWidth="1"/>
    <col min="1382" max="1391" width="9.140625" style="1"/>
    <col min="1392" max="1393" width="9.140625" style="1" customWidth="1"/>
    <col min="1394" max="1394" width="9.140625" style="1"/>
    <col min="1395" max="1396" width="9.140625" style="1" customWidth="1"/>
    <col min="1397" max="1406" width="9.140625" style="1"/>
    <col min="1407" max="1408" width="9.140625" style="1" customWidth="1"/>
    <col min="1409" max="1409" width="9.140625" style="1"/>
    <col min="1410" max="1411" width="9.140625" style="1" customWidth="1"/>
    <col min="1412" max="1421" width="9.140625" style="1"/>
    <col min="1422" max="1423" width="9.140625" style="1" customWidth="1"/>
    <col min="1424" max="1424" width="9.140625" style="1"/>
    <col min="1425" max="1426" width="9.140625" style="1" customWidth="1"/>
    <col min="1427" max="1436" width="9.140625" style="1"/>
    <col min="1437" max="1438" width="9.140625" style="1" customWidth="1"/>
    <col min="1439" max="1439" width="9.140625" style="1"/>
    <col min="1440" max="1441" width="9.140625" style="1" customWidth="1"/>
    <col min="1442" max="1451" width="9.140625" style="1"/>
    <col min="1452" max="1453" width="9.140625" style="1" customWidth="1"/>
    <col min="1454" max="1454" width="9.140625" style="1"/>
    <col min="1455" max="1456" width="9.140625" style="1" customWidth="1"/>
    <col min="1457" max="1466" width="9.140625" style="1"/>
    <col min="1467" max="1468" width="9.140625" style="1" customWidth="1"/>
    <col min="1469" max="1469" width="9.140625" style="1"/>
    <col min="1470" max="1471" width="9.140625" style="1" customWidth="1"/>
    <col min="1472" max="1481" width="9.140625" style="1"/>
    <col min="1482" max="1483" width="9.140625" style="1" customWidth="1"/>
    <col min="1484" max="1484" width="9.140625" style="1"/>
    <col min="1485" max="1486" width="9.140625" style="1" customWidth="1"/>
    <col min="1487" max="1496" width="9.140625" style="1"/>
    <col min="1497" max="1498" width="9.140625" style="1" customWidth="1"/>
    <col min="1499" max="1499" width="9.140625" style="1"/>
    <col min="1500" max="1501" width="9.140625" style="1" customWidth="1"/>
    <col min="1502" max="1511" width="9.140625" style="1"/>
    <col min="1512" max="1513" width="9.140625" style="1" customWidth="1"/>
    <col min="1514" max="1514" width="9.140625" style="1"/>
    <col min="1515" max="1516" width="9.140625" style="1" customWidth="1"/>
    <col min="1517" max="1526" width="9.140625" style="1"/>
    <col min="1527" max="1528" width="9.140625" style="1" customWidth="1"/>
    <col min="1529" max="1529" width="9.140625" style="1"/>
    <col min="1530" max="1531" width="9.140625" style="1" customWidth="1"/>
    <col min="1532" max="1541" width="9.140625" style="1"/>
    <col min="1542" max="1543" width="9.140625" style="1" customWidth="1"/>
    <col min="1544" max="1544" width="9.140625" style="1"/>
    <col min="1545" max="1546" width="9.140625" style="1" customWidth="1"/>
    <col min="1547" max="1556" width="9.140625" style="1"/>
    <col min="1557" max="1558" width="9.140625" style="1" customWidth="1"/>
    <col min="1559" max="1559" width="9.140625" style="1"/>
    <col min="1560" max="1561" width="9.140625" style="1" customWidth="1"/>
    <col min="1562" max="1571" width="9.140625" style="1"/>
    <col min="1572" max="1573" width="9.140625" style="1" customWidth="1"/>
    <col min="1574" max="1574" width="9.140625" style="1"/>
    <col min="1575" max="1576" width="9.140625" style="1" customWidth="1"/>
    <col min="1577" max="1586" width="9.140625" style="1"/>
    <col min="1587" max="1588" width="9.140625" style="1" customWidth="1"/>
    <col min="1589" max="1589" width="9.140625" style="1"/>
    <col min="1590" max="1591" width="9.140625" style="1" customWidth="1"/>
    <col min="1592" max="1601" width="9.140625" style="1"/>
    <col min="1602" max="1603" width="9.140625" style="1" customWidth="1"/>
    <col min="1604" max="1604" width="9.140625" style="1"/>
    <col min="1605" max="1606" width="9.140625" style="1" customWidth="1"/>
    <col min="1607" max="1616" width="9.140625" style="1"/>
    <col min="1617" max="1618" width="9.140625" style="1" customWidth="1"/>
    <col min="1619" max="1619" width="9.140625" style="1"/>
    <col min="1620" max="1621" width="9.140625" style="1" customWidth="1"/>
    <col min="1622" max="1631" width="9.140625" style="1"/>
    <col min="1632" max="1633" width="9.140625" style="1" customWidth="1"/>
    <col min="1634" max="1634" width="9.140625" style="1"/>
    <col min="1635" max="1636" width="9.140625" style="1" customWidth="1"/>
    <col min="1637" max="1646" width="9.140625" style="1"/>
    <col min="1647" max="1648" width="9.140625" style="1" customWidth="1"/>
    <col min="1649" max="1649" width="9.140625" style="1"/>
    <col min="1650" max="1651" width="9.140625" style="1" customWidth="1"/>
    <col min="1652" max="1661" width="9.140625" style="1"/>
    <col min="1662" max="1663" width="9.140625" style="1" customWidth="1"/>
    <col min="1664" max="1664" width="9.140625" style="1"/>
    <col min="1665" max="1666" width="9.140625" style="1" customWidth="1"/>
    <col min="1667" max="1676" width="9.140625" style="1"/>
    <col min="1677" max="1678" width="9.140625" style="1" customWidth="1"/>
    <col min="1679" max="1679" width="9.140625" style="1"/>
    <col min="1680" max="1681" width="9.140625" style="1" customWidth="1"/>
    <col min="1682" max="1691" width="9.140625" style="1"/>
    <col min="1692" max="1693" width="9.140625" style="1" customWidth="1"/>
    <col min="1694" max="1694" width="9.140625" style="1"/>
    <col min="1695" max="1696" width="9.140625" style="1" customWidth="1"/>
    <col min="1697" max="1706" width="9.140625" style="1"/>
    <col min="1707" max="1708" width="9.140625" style="1" customWidth="1"/>
    <col min="1709" max="1709" width="9.140625" style="1"/>
    <col min="1710" max="1711" width="9.140625" style="1" customWidth="1"/>
    <col min="1712" max="1721" width="9.140625" style="1"/>
    <col min="1722" max="1723" width="9.140625" style="1" customWidth="1"/>
    <col min="1724" max="1724" width="9.140625" style="1"/>
    <col min="1725" max="1726" width="9.140625" style="1" customWidth="1"/>
    <col min="1727" max="1736" width="9.140625" style="1"/>
    <col min="1737" max="1738" width="9.140625" style="1" customWidth="1"/>
    <col min="1739" max="1739" width="9.140625" style="1"/>
    <col min="1740" max="1741" width="9.140625" style="1" customWidth="1"/>
    <col min="1742" max="1751" width="9.140625" style="1"/>
    <col min="1752" max="1753" width="9.140625" style="1" customWidth="1"/>
    <col min="1754" max="1754" width="9.140625" style="1"/>
    <col min="1755" max="1756" width="9.140625" style="1" customWidth="1"/>
    <col min="1757" max="1766" width="9.140625" style="1"/>
    <col min="1767" max="1768" width="9.140625" style="1" customWidth="1"/>
    <col min="1769" max="1769" width="9.140625" style="1"/>
    <col min="1770" max="1771" width="9.140625" style="1" customWidth="1"/>
    <col min="1772" max="1781" width="9.140625" style="1"/>
    <col min="1782" max="1783" width="9.140625" style="1" customWidth="1"/>
    <col min="1784" max="1784" width="9.140625" style="1"/>
    <col min="1785" max="1786" width="9.140625" style="1" customWidth="1"/>
    <col min="1787" max="1796" width="9.140625" style="1"/>
    <col min="1797" max="1798" width="9.140625" style="1" customWidth="1"/>
    <col min="1799" max="1799" width="9.140625" style="1"/>
    <col min="1800" max="1801" width="9.140625" style="1" customWidth="1"/>
    <col min="1802" max="1811" width="9.140625" style="1"/>
    <col min="1812" max="1813" width="9.140625" style="1" customWidth="1"/>
    <col min="1814" max="1814" width="9.140625" style="1"/>
    <col min="1815" max="1816" width="9.140625" style="1" customWidth="1"/>
    <col min="1817" max="1826" width="9.140625" style="1"/>
    <col min="1827" max="1828" width="9.140625" style="1" customWidth="1"/>
    <col min="1829" max="1829" width="9.140625" style="1"/>
    <col min="1830" max="1831" width="9.140625" style="1" customWidth="1"/>
    <col min="1832" max="1841" width="9.140625" style="1"/>
    <col min="1842" max="1843" width="9.140625" style="1" customWidth="1"/>
    <col min="1844" max="1844" width="9.140625" style="1"/>
    <col min="1845" max="1846" width="9.140625" style="1" customWidth="1"/>
    <col min="1847" max="1856" width="9.140625" style="1"/>
    <col min="1857" max="1858" width="9.140625" style="1" customWidth="1"/>
    <col min="1859" max="1859" width="9.140625" style="1"/>
    <col min="1860" max="1861" width="9.140625" style="1" customWidth="1"/>
    <col min="1862" max="1871" width="9.140625" style="1"/>
    <col min="1872" max="1873" width="9.140625" style="1" customWidth="1"/>
    <col min="1874" max="1874" width="9.140625" style="1"/>
    <col min="1875" max="1876" width="9.140625" style="1" customWidth="1"/>
    <col min="1877" max="1886" width="9.140625" style="1"/>
    <col min="1887" max="1888" width="9.140625" style="1" customWidth="1"/>
    <col min="1889" max="1889" width="9.140625" style="1"/>
    <col min="1890" max="1891" width="9.140625" style="1" customWidth="1"/>
    <col min="1892" max="1901" width="9.140625" style="1"/>
    <col min="1902" max="1903" width="9.140625" style="1" customWidth="1"/>
    <col min="1904" max="1904" width="9.140625" style="1"/>
    <col min="1905" max="1906" width="9.140625" style="1" customWidth="1"/>
    <col min="1907" max="1916" width="9.140625" style="1"/>
    <col min="1917" max="1918" width="9.140625" style="1" customWidth="1"/>
    <col min="1919" max="1919" width="9.140625" style="1"/>
    <col min="1920" max="1921" width="9.140625" style="1" customWidth="1"/>
    <col min="1922" max="1931" width="9.140625" style="1"/>
    <col min="1932" max="1933" width="9.140625" style="1" customWidth="1"/>
    <col min="1934" max="1934" width="9.140625" style="1"/>
    <col min="1935" max="1936" width="9.140625" style="1" customWidth="1"/>
    <col min="1937" max="1946" width="9.140625" style="1"/>
    <col min="1947" max="1948" width="9.140625" style="1" customWidth="1"/>
    <col min="1949" max="1949" width="9.140625" style="1"/>
    <col min="1950" max="1951" width="9.140625" style="1" customWidth="1"/>
    <col min="1952" max="1961" width="9.140625" style="1"/>
    <col min="1962" max="1963" width="9.140625" style="1" customWidth="1"/>
    <col min="1964" max="1964" width="9.140625" style="1"/>
    <col min="1965" max="1966" width="9.140625" style="1" customWidth="1"/>
    <col min="1967" max="1976" width="9.140625" style="1"/>
    <col min="1977" max="1978" width="9.140625" style="1" customWidth="1"/>
    <col min="1979" max="1979" width="9.140625" style="1"/>
    <col min="1980" max="1981" width="9.140625" style="1" customWidth="1"/>
    <col min="1982" max="1991" width="9.140625" style="1"/>
    <col min="1992" max="1993" width="9.140625" style="1" customWidth="1"/>
    <col min="1994" max="1994" width="9.140625" style="1"/>
    <col min="1995" max="1996" width="9.140625" style="1" customWidth="1"/>
    <col min="1997" max="2006" width="9.140625" style="1"/>
    <col min="2007" max="2008" width="9.140625" style="1" customWidth="1"/>
    <col min="2009" max="2009" width="9.140625" style="1"/>
    <col min="2010" max="2011" width="9.140625" style="1" customWidth="1"/>
    <col min="2012" max="2021" width="9.140625" style="1"/>
    <col min="2022" max="2023" width="9.140625" style="1" customWidth="1"/>
    <col min="2024" max="2024" width="9.140625" style="1"/>
    <col min="2025" max="2026" width="9.140625" style="1" customWidth="1"/>
    <col min="2027" max="2036" width="9.140625" style="1"/>
    <col min="2037" max="2038" width="9.140625" style="1" customWidth="1"/>
    <col min="2039" max="2039" width="9.140625" style="1"/>
    <col min="2040" max="2041" width="9.140625" style="1" customWidth="1"/>
    <col min="2042" max="2051" width="9.140625" style="1"/>
    <col min="2052" max="2053" width="9.140625" style="1" customWidth="1"/>
    <col min="2054" max="2054" width="9.140625" style="1"/>
    <col min="2055" max="2056" width="9.140625" style="1" customWidth="1"/>
    <col min="2057" max="2066" width="9.140625" style="1"/>
    <col min="2067" max="2068" width="9.140625" style="1" customWidth="1"/>
    <col min="2069" max="2069" width="9.140625" style="1"/>
    <col min="2070" max="2071" width="9.140625" style="1" customWidth="1"/>
    <col min="2072" max="2081" width="9.140625" style="1"/>
    <col min="2082" max="2083" width="9.140625" style="1" customWidth="1"/>
    <col min="2084" max="2084" width="9.140625" style="1"/>
    <col min="2085" max="2086" width="9.140625" style="1" customWidth="1"/>
    <col min="2087" max="2096" width="9.140625" style="1"/>
    <col min="2097" max="2098" width="9.140625" style="1" customWidth="1"/>
    <col min="2099" max="2099" width="9.140625" style="1"/>
    <col min="2100" max="2101" width="9.140625" style="1" customWidth="1"/>
    <col min="2102" max="2111" width="9.140625" style="1"/>
    <col min="2112" max="2113" width="9.140625" style="1" customWidth="1"/>
    <col min="2114" max="2114" width="9.140625" style="1"/>
    <col min="2115" max="2116" width="9.140625" style="1" customWidth="1"/>
    <col min="2117" max="2126" width="9.140625" style="1"/>
    <col min="2127" max="2128" width="9.140625" style="1" customWidth="1"/>
    <col min="2129" max="2129" width="9.140625" style="1"/>
    <col min="2130" max="2131" width="9.140625" style="1" customWidth="1"/>
    <col min="2132" max="2141" width="9.140625" style="1"/>
    <col min="2142" max="2143" width="9.140625" style="1" customWidth="1"/>
    <col min="2144" max="2144" width="9.140625" style="1"/>
    <col min="2145" max="2146" width="9.140625" style="1" customWidth="1"/>
    <col min="2147" max="2156" width="9.140625" style="1"/>
    <col min="2157" max="2158" width="9.140625" style="1" customWidth="1"/>
    <col min="2159" max="2159" width="9.140625" style="1"/>
    <col min="2160" max="2161" width="9.140625" style="1" customWidth="1"/>
    <col min="2162" max="2171" width="9.140625" style="1"/>
    <col min="2172" max="2173" width="9.140625" style="1" customWidth="1"/>
    <col min="2174" max="2174" width="9.140625" style="1"/>
    <col min="2175" max="2176" width="9.140625" style="1" customWidth="1"/>
    <col min="2177" max="2186" width="9.140625" style="1"/>
    <col min="2187" max="2188" width="9.140625" style="1" customWidth="1"/>
    <col min="2189" max="2189" width="9.140625" style="1"/>
    <col min="2190" max="2191" width="9.140625" style="1" customWidth="1"/>
    <col min="2192" max="2201" width="9.140625" style="1"/>
    <col min="2202" max="2203" width="9.140625" style="1" customWidth="1"/>
    <col min="2204" max="2204" width="9.140625" style="1"/>
    <col min="2205" max="2206" width="9.140625" style="1" customWidth="1"/>
    <col min="2207" max="2216" width="9.140625" style="1"/>
    <col min="2217" max="2218" width="9.140625" style="1" customWidth="1"/>
    <col min="2219" max="2219" width="9.140625" style="1"/>
    <col min="2220" max="2221" width="9.140625" style="1" customWidth="1"/>
    <col min="2222" max="2231" width="9.140625" style="1"/>
    <col min="2232" max="2233" width="9.140625" style="1" customWidth="1"/>
    <col min="2234" max="2234" width="9.140625" style="1"/>
    <col min="2235" max="2236" width="9.140625" style="1" customWidth="1"/>
    <col min="2237" max="2246" width="9.140625" style="1"/>
    <col min="2247" max="2248" width="9.140625" style="1" customWidth="1"/>
    <col min="2249" max="2249" width="9.140625" style="1"/>
    <col min="2250" max="2251" width="9.140625" style="1" customWidth="1"/>
    <col min="2252" max="2261" width="9.140625" style="1"/>
    <col min="2262" max="2263" width="9.140625" style="1" customWidth="1"/>
    <col min="2264" max="2264" width="9.140625" style="1"/>
    <col min="2265" max="2266" width="9.140625" style="1" customWidth="1"/>
    <col min="2267" max="2276" width="9.140625" style="1"/>
    <col min="2277" max="2278" width="9.140625" style="1" customWidth="1"/>
    <col min="2279" max="2279" width="9.140625" style="1"/>
    <col min="2280" max="2281" width="9.140625" style="1" customWidth="1"/>
    <col min="2282" max="2291" width="9.140625" style="1"/>
    <col min="2292" max="2293" width="9.140625" style="1" customWidth="1"/>
    <col min="2294" max="2294" width="9.140625" style="1"/>
    <col min="2295" max="2296" width="9.140625" style="1" customWidth="1"/>
    <col min="2297" max="2306" width="9.140625" style="1"/>
    <col min="2307" max="2308" width="9.140625" style="1" customWidth="1"/>
    <col min="2309" max="2309" width="9.140625" style="1"/>
    <col min="2310" max="2311" width="9.140625" style="1" customWidth="1"/>
    <col min="2312" max="2321" width="9.140625" style="1"/>
    <col min="2322" max="2323" width="9.140625" style="1" customWidth="1"/>
    <col min="2324" max="2324" width="9.140625" style="1"/>
    <col min="2325" max="2326" width="9.140625" style="1" customWidth="1"/>
    <col min="2327" max="2336" width="9.140625" style="1"/>
    <col min="2337" max="2338" width="9.140625" style="1" customWidth="1"/>
    <col min="2339" max="2339" width="9.140625" style="1"/>
    <col min="2340" max="2341" width="9.140625" style="1" customWidth="1"/>
    <col min="2342" max="2351" width="9.140625" style="1"/>
    <col min="2352" max="2353" width="9.140625" style="1" customWidth="1"/>
    <col min="2354" max="2354" width="9.140625" style="1"/>
    <col min="2355" max="2356" width="9.140625" style="1" customWidth="1"/>
    <col min="2357" max="2366" width="9.140625" style="1"/>
    <col min="2367" max="2368" width="9.140625" style="1" customWidth="1"/>
    <col min="2369" max="2369" width="9.140625" style="1"/>
    <col min="2370" max="2371" width="9.140625" style="1" customWidth="1"/>
    <col min="2372" max="2381" width="9.140625" style="1"/>
    <col min="2382" max="2383" width="9.140625" style="1" customWidth="1"/>
    <col min="2384" max="2384" width="9.140625" style="1"/>
    <col min="2385" max="2386" width="9.140625" style="1" customWidth="1"/>
    <col min="2387" max="2396" width="9.140625" style="1"/>
    <col min="2397" max="2398" width="9.140625" style="1" customWidth="1"/>
    <col min="2399" max="2399" width="9.140625" style="1"/>
    <col min="2400" max="2401" width="9.140625" style="1" customWidth="1"/>
    <col min="2402" max="2411" width="9.140625" style="1"/>
    <col min="2412" max="2413" width="9.140625" style="1" customWidth="1"/>
    <col min="2414" max="2414" width="9.140625" style="1"/>
    <col min="2415" max="2416" width="9.140625" style="1" customWidth="1"/>
    <col min="2417" max="2426" width="9.140625" style="1"/>
    <col min="2427" max="2428" width="9.140625" style="1" customWidth="1"/>
    <col min="2429" max="2429" width="9.140625" style="1"/>
    <col min="2430" max="2431" width="9.140625" style="1" customWidth="1"/>
    <col min="2432" max="2441" width="9.140625" style="1"/>
    <col min="2442" max="2443" width="9.140625" style="1" customWidth="1"/>
    <col min="2444" max="2444" width="9.140625" style="1"/>
    <col min="2445" max="2446" width="9.140625" style="1" customWidth="1"/>
    <col min="2447" max="2456" width="9.140625" style="1"/>
    <col min="2457" max="2458" width="9.140625" style="1" customWidth="1"/>
    <col min="2459" max="2459" width="9.140625" style="1"/>
    <col min="2460" max="2461" width="9.140625" style="1" customWidth="1"/>
    <col min="2462" max="2471" width="9.140625" style="1"/>
    <col min="2472" max="2473" width="9.140625" style="1" customWidth="1"/>
    <col min="2474" max="2474" width="9.140625" style="1"/>
    <col min="2475" max="2476" width="9.140625" style="1" customWidth="1"/>
    <col min="2477" max="2486" width="9.140625" style="1"/>
    <col min="2487" max="2488" width="9.140625" style="1" customWidth="1"/>
    <col min="2489" max="2489" width="9.140625" style="1"/>
    <col min="2490" max="2491" width="9.140625" style="1" customWidth="1"/>
    <col min="2492" max="2501" width="9.140625" style="1"/>
    <col min="2502" max="2503" width="9.140625" style="1" customWidth="1"/>
    <col min="2504" max="2504" width="9.140625" style="1"/>
    <col min="2505" max="2506" width="9.140625" style="1" customWidth="1"/>
    <col min="2507" max="2516" width="9.140625" style="1"/>
    <col min="2517" max="2518" width="9.140625" style="1" customWidth="1"/>
    <col min="2519" max="2519" width="9.140625" style="1"/>
    <col min="2520" max="2521" width="9.140625" style="1" customWidth="1"/>
    <col min="2522" max="2531" width="9.140625" style="1"/>
    <col min="2532" max="2533" width="9.140625" style="1" customWidth="1"/>
    <col min="2534" max="2534" width="9.140625" style="1"/>
    <col min="2535" max="2536" width="9.140625" style="1" customWidth="1"/>
    <col min="2537" max="2546" width="9.140625" style="1"/>
    <col min="2547" max="2548" width="9.140625" style="1" customWidth="1"/>
    <col min="2549" max="2549" width="9.140625" style="1"/>
    <col min="2550" max="2551" width="9.140625" style="1" customWidth="1"/>
    <col min="2552" max="2561" width="9.140625" style="1"/>
    <col min="2562" max="2563" width="9.140625" style="1" customWidth="1"/>
    <col min="2564" max="2564" width="9.140625" style="1"/>
    <col min="2565" max="2566" width="9.140625" style="1" customWidth="1"/>
    <col min="2567" max="2576" width="9.140625" style="1"/>
    <col min="2577" max="2578" width="9.140625" style="1" customWidth="1"/>
    <col min="2579" max="2579" width="9.140625" style="1"/>
    <col min="2580" max="2581" width="9.140625" style="1" customWidth="1"/>
    <col min="2582" max="2591" width="9.140625" style="1"/>
    <col min="2592" max="2593" width="9.140625" style="1" customWidth="1"/>
    <col min="2594" max="2594" width="9.140625" style="1"/>
    <col min="2595" max="2596" width="9.140625" style="1" customWidth="1"/>
    <col min="2597" max="2606" width="9.140625" style="1"/>
    <col min="2607" max="2608" width="9.140625" style="1" customWidth="1"/>
    <col min="2609" max="2609" width="9.140625" style="1"/>
    <col min="2610" max="2611" width="9.140625" style="1" customWidth="1"/>
    <col min="2612" max="2621" width="9.140625" style="1"/>
    <col min="2622" max="2623" width="9.140625" style="1" customWidth="1"/>
    <col min="2624" max="2624" width="9.140625" style="1"/>
    <col min="2625" max="2626" width="9.140625" style="1" customWidth="1"/>
    <col min="2627" max="2636" width="9.140625" style="1"/>
    <col min="2637" max="2638" width="9.140625" style="1" customWidth="1"/>
    <col min="2639" max="2639" width="9.140625" style="1"/>
    <col min="2640" max="2641" width="9.140625" style="1" customWidth="1"/>
    <col min="2642" max="2651" width="9.140625" style="1"/>
    <col min="2652" max="2653" width="9.140625" style="1" customWidth="1"/>
    <col min="2654" max="2654" width="9.140625" style="1"/>
    <col min="2655" max="2656" width="9.140625" style="1" customWidth="1"/>
    <col min="2657" max="2666" width="9.140625" style="1"/>
    <col min="2667" max="2668" width="9.140625" style="1" customWidth="1"/>
    <col min="2669" max="2669" width="9.140625" style="1"/>
    <col min="2670" max="2671" width="9.140625" style="1" customWidth="1"/>
    <col min="2672" max="2681" width="9.140625" style="1"/>
    <col min="2682" max="2683" width="9.140625" style="1" customWidth="1"/>
    <col min="2684" max="2684" width="9.140625" style="1"/>
    <col min="2685" max="2686" width="9.140625" style="1" customWidth="1"/>
    <col min="2687" max="2696" width="9.140625" style="1"/>
    <col min="2697" max="2698" width="9.140625" style="1" customWidth="1"/>
    <col min="2699" max="2699" width="9.140625" style="1"/>
    <col min="2700" max="2701" width="9.140625" style="1" customWidth="1"/>
    <col min="2702" max="2711" width="9.140625" style="1"/>
    <col min="2712" max="2713" width="9.140625" style="1" customWidth="1"/>
    <col min="2714" max="2714" width="9.140625" style="1"/>
    <col min="2715" max="2716" width="9.140625" style="1" customWidth="1"/>
    <col min="2717" max="2726" width="9.140625" style="1"/>
    <col min="2727" max="2728" width="9.140625" style="1" customWidth="1"/>
    <col min="2729" max="2729" width="9.140625" style="1"/>
    <col min="2730" max="2731" width="9.140625" style="1" customWidth="1"/>
    <col min="2732" max="2741" width="9.140625" style="1"/>
    <col min="2742" max="2743" width="9.140625" style="1" customWidth="1"/>
    <col min="2744" max="2744" width="9.140625" style="1"/>
    <col min="2745" max="2746" width="9.140625" style="1" customWidth="1"/>
    <col min="2747" max="2756" width="9.140625" style="1"/>
    <col min="2757" max="2758" width="9.140625" style="1" customWidth="1"/>
    <col min="2759" max="2759" width="9.140625" style="1"/>
    <col min="2760" max="2761" width="9.140625" style="1" customWidth="1"/>
    <col min="2762" max="2771" width="9.140625" style="1"/>
    <col min="2772" max="2773" width="9.140625" style="1" customWidth="1"/>
    <col min="2774" max="2774" width="9.140625" style="1"/>
    <col min="2775" max="2776" width="9.140625" style="1" customWidth="1"/>
    <col min="2777" max="2786" width="9.140625" style="1"/>
    <col min="2787" max="2788" width="9.140625" style="1" customWidth="1"/>
    <col min="2789" max="2789" width="9.140625" style="1"/>
    <col min="2790" max="2791" width="9.140625" style="1" customWidth="1"/>
    <col min="2792" max="2801" width="9.140625" style="1"/>
    <col min="2802" max="2803" width="9.140625" style="1" customWidth="1"/>
    <col min="2804" max="2804" width="9.140625" style="1"/>
    <col min="2805" max="2806" width="9.140625" style="1" customWidth="1"/>
    <col min="2807" max="2816" width="9.140625" style="1"/>
    <col min="2817" max="2818" width="9.140625" style="1" customWidth="1"/>
    <col min="2819" max="2819" width="9.140625" style="1"/>
    <col min="2820" max="2821" width="9.140625" style="1" customWidth="1"/>
    <col min="2822" max="2831" width="9.140625" style="1"/>
    <col min="2832" max="2833" width="9.140625" style="1" customWidth="1"/>
    <col min="2834" max="2834" width="9.140625" style="1"/>
    <col min="2835" max="2836" width="9.140625" style="1" customWidth="1"/>
    <col min="2837" max="2846" width="9.140625" style="1"/>
    <col min="2847" max="2848" width="9.140625" style="1" customWidth="1"/>
    <col min="2849" max="2849" width="9.140625" style="1"/>
    <col min="2850" max="2851" width="9.140625" style="1" customWidth="1"/>
    <col min="2852" max="2861" width="9.140625" style="1"/>
    <col min="2862" max="2863" width="9.140625" style="1" customWidth="1"/>
    <col min="2864" max="2864" width="9.140625" style="1"/>
    <col min="2865" max="2866" width="9.140625" style="1" customWidth="1"/>
    <col min="2867" max="2876" width="9.140625" style="1"/>
    <col min="2877" max="2878" width="9.140625" style="1" customWidth="1"/>
    <col min="2879" max="2879" width="9.140625" style="1"/>
    <col min="2880" max="2881" width="9.140625" style="1" customWidth="1"/>
    <col min="2882" max="2891" width="9.140625" style="1"/>
    <col min="2892" max="2893" width="9.140625" style="1" customWidth="1"/>
    <col min="2894" max="2894" width="9.140625" style="1"/>
    <col min="2895" max="2896" width="9.140625" style="1" customWidth="1"/>
    <col min="2897" max="2906" width="9.140625" style="1"/>
    <col min="2907" max="2908" width="9.140625" style="1" customWidth="1"/>
    <col min="2909" max="2909" width="9.140625" style="1"/>
    <col min="2910" max="2911" width="9.140625" style="1" customWidth="1"/>
    <col min="2912" max="2921" width="9.140625" style="1"/>
    <col min="2922" max="2923" width="9.140625" style="1" customWidth="1"/>
    <col min="2924" max="2924" width="9.140625" style="1"/>
    <col min="2925" max="2926" width="9.140625" style="1" customWidth="1"/>
    <col min="2927" max="2936" width="9.140625" style="1"/>
    <col min="2937" max="2938" width="9.140625" style="1" customWidth="1"/>
    <col min="2939" max="2939" width="9.140625" style="1"/>
    <col min="2940" max="2941" width="9.140625" style="1" customWidth="1"/>
    <col min="2942" max="2951" width="9.140625" style="1"/>
    <col min="2952" max="2953" width="9.140625" style="1" customWidth="1"/>
    <col min="2954" max="2954" width="9.140625" style="1"/>
    <col min="2955" max="2956" width="9.140625" style="1" customWidth="1"/>
    <col min="2957" max="2966" width="9.140625" style="1"/>
    <col min="2967" max="2968" width="9.140625" style="1" customWidth="1"/>
    <col min="2969" max="2969" width="9.140625" style="1"/>
    <col min="2970" max="2971" width="9.140625" style="1" customWidth="1"/>
    <col min="2972" max="2981" width="9.140625" style="1"/>
    <col min="2982" max="2983" width="9.140625" style="1" customWidth="1"/>
    <col min="2984" max="2984" width="9.140625" style="1"/>
    <col min="2985" max="2986" width="9.140625" style="1" customWidth="1"/>
    <col min="2987" max="2996" width="9.140625" style="1"/>
    <col min="2997" max="2998" width="9.140625" style="1" customWidth="1"/>
    <col min="2999" max="2999" width="9.140625" style="1"/>
    <col min="3000" max="3001" width="9.140625" style="1" customWidth="1"/>
    <col min="3002" max="3011" width="9.140625" style="1"/>
    <col min="3012" max="3013" width="9.140625" style="1" customWidth="1"/>
    <col min="3014" max="3014" width="9.140625" style="1"/>
    <col min="3015" max="3016" width="9.140625" style="1" customWidth="1"/>
    <col min="3017" max="3026" width="9.140625" style="1"/>
    <col min="3027" max="3028" width="9.140625" style="1" customWidth="1"/>
    <col min="3029" max="3029" width="9.140625" style="1"/>
    <col min="3030" max="3031" width="9.140625" style="1" customWidth="1"/>
    <col min="3032" max="3041" width="9.140625" style="1"/>
    <col min="3042" max="3043" width="9.140625" style="1" customWidth="1"/>
    <col min="3044" max="3044" width="9.140625" style="1"/>
    <col min="3045" max="3046" width="9.140625" style="1" customWidth="1"/>
    <col min="3047" max="3056" width="9.140625" style="1"/>
    <col min="3057" max="3058" width="9.140625" style="1" customWidth="1"/>
    <col min="3059" max="3059" width="9.140625" style="1"/>
    <col min="3060" max="3061" width="9.140625" style="1" customWidth="1"/>
    <col min="3062" max="3071" width="9.140625" style="1"/>
    <col min="3072" max="3073" width="9.140625" style="1" customWidth="1"/>
    <col min="3074" max="3074" width="9.140625" style="1"/>
    <col min="3075" max="3076" width="9.140625" style="1" customWidth="1"/>
    <col min="3077" max="3086" width="9.140625" style="1"/>
    <col min="3087" max="3088" width="9.140625" style="1" customWidth="1"/>
    <col min="3089" max="3089" width="9.140625" style="1"/>
    <col min="3090" max="3091" width="9.140625" style="1" customWidth="1"/>
    <col min="3092" max="3101" width="9.140625" style="1"/>
    <col min="3102" max="3103" width="9.140625" style="1" customWidth="1"/>
    <col min="3104" max="3104" width="9.140625" style="1"/>
    <col min="3105" max="3106" width="9.140625" style="1" customWidth="1"/>
    <col min="3107" max="3116" width="9.140625" style="1"/>
    <col min="3117" max="3118" width="9.140625" style="1" customWidth="1"/>
    <col min="3119" max="3119" width="9.140625" style="1"/>
    <col min="3120" max="3121" width="9.140625" style="1" customWidth="1"/>
    <col min="3122" max="3131" width="9.140625" style="1"/>
    <col min="3132" max="3133" width="9.140625" style="1" customWidth="1"/>
    <col min="3134" max="3134" width="9.140625" style="1"/>
    <col min="3135" max="3136" width="9.140625" style="1" customWidth="1"/>
    <col min="3137" max="3146" width="9.140625" style="1"/>
    <col min="3147" max="3148" width="9.140625" style="1" customWidth="1"/>
    <col min="3149" max="3149" width="9.140625" style="1"/>
    <col min="3150" max="3151" width="9.140625" style="1" customWidth="1"/>
    <col min="3152" max="3161" width="9.140625" style="1"/>
    <col min="3162" max="3163" width="9.140625" style="1" customWidth="1"/>
    <col min="3164" max="3164" width="9.140625" style="1"/>
    <col min="3165" max="3166" width="9.140625" style="1" customWidth="1"/>
    <col min="3167" max="3176" width="9.140625" style="1"/>
    <col min="3177" max="3178" width="9.140625" style="1" customWidth="1"/>
    <col min="3179" max="3179" width="9.140625" style="1"/>
    <col min="3180" max="3181" width="9.140625" style="1" customWidth="1"/>
    <col min="3182" max="3191" width="9.140625" style="1"/>
    <col min="3192" max="3193" width="9.140625" style="1" customWidth="1"/>
    <col min="3194" max="3194" width="9.140625" style="1"/>
    <col min="3195" max="3196" width="9.140625" style="1" customWidth="1"/>
    <col min="3197" max="3206" width="9.140625" style="1"/>
    <col min="3207" max="3208" width="9.140625" style="1" customWidth="1"/>
    <col min="3209" max="3209" width="9.140625" style="1"/>
    <col min="3210" max="3211" width="9.140625" style="1" customWidth="1"/>
    <col min="3212" max="3221" width="9.140625" style="1"/>
    <col min="3222" max="3223" width="9.140625" style="1" customWidth="1"/>
    <col min="3224" max="3224" width="9.140625" style="1"/>
    <col min="3225" max="3226" width="9.140625" style="1" customWidth="1"/>
    <col min="3227" max="3236" width="9.140625" style="1"/>
    <col min="3237" max="3238" width="9.140625" style="1" customWidth="1"/>
    <col min="3239" max="3239" width="9.140625" style="1"/>
    <col min="3240" max="3241" width="9.140625" style="1" customWidth="1"/>
    <col min="3242" max="3251" width="9.140625" style="1"/>
    <col min="3252" max="3253" width="9.140625" style="1" customWidth="1"/>
    <col min="3254" max="3254" width="9.140625" style="1"/>
    <col min="3255" max="3256" width="9.140625" style="1" customWidth="1"/>
    <col min="3257" max="3266" width="9.140625" style="1"/>
    <col min="3267" max="3268" width="9.140625" style="1" customWidth="1"/>
    <col min="3269" max="3269" width="9.140625" style="1"/>
    <col min="3270" max="3271" width="9.140625" style="1" customWidth="1"/>
    <col min="3272" max="3281" width="9.140625" style="1"/>
    <col min="3282" max="3283" width="9.140625" style="1" customWidth="1"/>
    <col min="3284" max="3284" width="9.140625" style="1"/>
    <col min="3285" max="3286" width="9.140625" style="1" customWidth="1"/>
    <col min="3287" max="3296" width="9.140625" style="1"/>
    <col min="3297" max="3298" width="9.140625" style="1" customWidth="1"/>
    <col min="3299" max="3299" width="9.140625" style="1"/>
    <col min="3300" max="3301" width="9.140625" style="1" customWidth="1"/>
    <col min="3302" max="3311" width="9.140625" style="1"/>
    <col min="3312" max="3313" width="9.140625" style="1" customWidth="1"/>
    <col min="3314" max="3314" width="9.140625" style="1"/>
    <col min="3315" max="3316" width="9.140625" style="1" customWidth="1"/>
    <col min="3317" max="3326" width="9.140625" style="1"/>
    <col min="3327" max="3328" width="9.140625" style="1" customWidth="1"/>
    <col min="3329" max="3329" width="9.140625" style="1"/>
    <col min="3330" max="3331" width="9.140625" style="1" customWidth="1"/>
    <col min="3332" max="3341" width="9.140625" style="1"/>
    <col min="3342" max="3343" width="9.140625" style="1" customWidth="1"/>
    <col min="3344" max="3344" width="9.140625" style="1"/>
    <col min="3345" max="3346" width="9.140625" style="1" customWidth="1"/>
    <col min="3347" max="3356" width="9.140625" style="1"/>
    <col min="3357" max="3358" width="9.140625" style="1" customWidth="1"/>
    <col min="3359" max="3359" width="9.140625" style="1"/>
    <col min="3360" max="3361" width="9.140625" style="1" customWidth="1"/>
    <col min="3362" max="3371" width="9.140625" style="1"/>
    <col min="3372" max="3373" width="9.140625" style="1" customWidth="1"/>
    <col min="3374" max="3374" width="9.140625" style="1"/>
    <col min="3375" max="3376" width="9.140625" style="1" customWidth="1"/>
    <col min="3377" max="3386" width="9.140625" style="1"/>
    <col min="3387" max="3388" width="9.140625" style="1" customWidth="1"/>
    <col min="3389" max="3389" width="9.140625" style="1"/>
    <col min="3390" max="3391" width="9.140625" style="1" customWidth="1"/>
    <col min="3392" max="3401" width="9.140625" style="1"/>
    <col min="3402" max="3403" width="9.140625" style="1" customWidth="1"/>
    <col min="3404" max="3404" width="9.140625" style="1"/>
    <col min="3405" max="3406" width="9.140625" style="1" customWidth="1"/>
    <col min="3407" max="3416" width="9.140625" style="1"/>
    <col min="3417" max="3418" width="9.140625" style="1" customWidth="1"/>
    <col min="3419" max="3419" width="9.140625" style="1"/>
    <col min="3420" max="3421" width="9.140625" style="1" customWidth="1"/>
    <col min="3422" max="3431" width="9.140625" style="1"/>
    <col min="3432" max="3433" width="9.140625" style="1" customWidth="1"/>
    <col min="3434" max="3434" width="9.140625" style="1"/>
    <col min="3435" max="3436" width="9.140625" style="1" customWidth="1"/>
    <col min="3437" max="3446" width="9.140625" style="1"/>
    <col min="3447" max="3448" width="9.140625" style="1" customWidth="1"/>
    <col min="3449" max="3449" width="9.140625" style="1"/>
    <col min="3450" max="3451" width="9.140625" style="1" customWidth="1"/>
    <col min="3452" max="3461" width="9.140625" style="1"/>
    <col min="3462" max="3463" width="9.140625" style="1" customWidth="1"/>
    <col min="3464" max="3464" width="9.140625" style="1"/>
    <col min="3465" max="3466" width="9.140625" style="1" customWidth="1"/>
    <col min="3467" max="3476" width="9.140625" style="1"/>
    <col min="3477" max="3478" width="9.140625" style="1" customWidth="1"/>
    <col min="3479" max="3479" width="9.140625" style="1"/>
    <col min="3480" max="3481" width="9.140625" style="1" customWidth="1"/>
    <col min="3482" max="3491" width="9.140625" style="1"/>
    <col min="3492" max="3493" width="9.140625" style="1" customWidth="1"/>
    <col min="3494" max="3494" width="9.140625" style="1"/>
    <col min="3495" max="3496" width="9.140625" style="1" customWidth="1"/>
    <col min="3497" max="3506" width="9.140625" style="1"/>
    <col min="3507" max="3508" width="9.140625" style="1" customWidth="1"/>
    <col min="3509" max="3509" width="9.140625" style="1"/>
    <col min="3510" max="3511" width="9.140625" style="1" customWidth="1"/>
    <col min="3512" max="3521" width="9.140625" style="1"/>
    <col min="3522" max="3523" width="9.140625" style="1" customWidth="1"/>
    <col min="3524" max="3524" width="9.140625" style="1"/>
    <col min="3525" max="3526" width="9.140625" style="1" customWidth="1"/>
    <col min="3527" max="3536" width="9.140625" style="1"/>
    <col min="3537" max="3538" width="9.140625" style="1" customWidth="1"/>
    <col min="3539" max="3539" width="9.140625" style="1"/>
    <col min="3540" max="3541" width="9.140625" style="1" customWidth="1"/>
    <col min="3542" max="3551" width="9.140625" style="1"/>
    <col min="3552" max="3553" width="9.140625" style="1" customWidth="1"/>
    <col min="3554" max="3554" width="9.140625" style="1"/>
    <col min="3555" max="3556" width="9.140625" style="1" customWidth="1"/>
    <col min="3557" max="3566" width="9.140625" style="1"/>
    <col min="3567" max="3568" width="9.140625" style="1" customWidth="1"/>
    <col min="3569" max="3569" width="9.140625" style="1"/>
    <col min="3570" max="3571" width="9.140625" style="1" customWidth="1"/>
    <col min="3572" max="3581" width="9.140625" style="1"/>
    <col min="3582" max="3583" width="9.140625" style="1" customWidth="1"/>
    <col min="3584" max="3584" width="9.140625" style="1"/>
    <col min="3585" max="3586" width="9.140625" style="1" customWidth="1"/>
    <col min="3587" max="3596" width="9.140625" style="1"/>
    <col min="3597" max="3598" width="9.140625" style="1" customWidth="1"/>
    <col min="3599" max="3599" width="9.140625" style="1"/>
    <col min="3600" max="3601" width="9.140625" style="1" customWidth="1"/>
    <col min="3602" max="3611" width="9.140625" style="1"/>
    <col min="3612" max="3613" width="9.140625" style="1" customWidth="1"/>
    <col min="3614" max="3614" width="9.140625" style="1"/>
    <col min="3615" max="3616" width="9.140625" style="1" customWidth="1"/>
    <col min="3617" max="3626" width="9.140625" style="1"/>
    <col min="3627" max="3628" width="9.140625" style="1" customWidth="1"/>
    <col min="3629" max="3629" width="9.140625" style="1"/>
    <col min="3630" max="3631" width="9.140625" style="1" customWidth="1"/>
    <col min="3632" max="3641" width="9.140625" style="1"/>
    <col min="3642" max="3643" width="9.140625" style="1" customWidth="1"/>
    <col min="3644" max="3644" width="9.140625" style="1"/>
    <col min="3645" max="3646" width="9.140625" style="1" customWidth="1"/>
    <col min="3647" max="3656" width="9.140625" style="1"/>
    <col min="3657" max="3658" width="9.140625" style="1" customWidth="1"/>
    <col min="3659" max="3659" width="9.140625" style="1"/>
    <col min="3660" max="3661" width="9.140625" style="1" customWidth="1"/>
    <col min="3662" max="3671" width="9.140625" style="1"/>
    <col min="3672" max="3673" width="9.140625" style="1" customWidth="1"/>
    <col min="3674" max="3674" width="9.140625" style="1"/>
    <col min="3675" max="3676" width="9.140625" style="1" customWidth="1"/>
    <col min="3677" max="3686" width="9.140625" style="1"/>
    <col min="3687" max="3688" width="9.140625" style="1" customWidth="1"/>
    <col min="3689" max="3689" width="9.140625" style="1"/>
    <col min="3690" max="3691" width="9.140625" style="1" customWidth="1"/>
    <col min="3692" max="3701" width="9.140625" style="1"/>
    <col min="3702" max="3703" width="9.140625" style="1" customWidth="1"/>
    <col min="3704" max="3704" width="9.140625" style="1"/>
    <col min="3705" max="3706" width="9.140625" style="1" customWidth="1"/>
    <col min="3707" max="3716" width="9.140625" style="1"/>
    <col min="3717" max="3718" width="9.140625" style="1" customWidth="1"/>
    <col min="3719" max="3719" width="9.140625" style="1"/>
    <col min="3720" max="3721" width="9.140625" style="1" customWidth="1"/>
    <col min="3722" max="3731" width="9.140625" style="1"/>
    <col min="3732" max="3733" width="9.140625" style="1" customWidth="1"/>
    <col min="3734" max="3734" width="9.140625" style="1"/>
    <col min="3735" max="3736" width="9.140625" style="1" customWidth="1"/>
    <col min="3737" max="3746" width="9.140625" style="1"/>
    <col min="3747" max="3748" width="9.140625" style="1" customWidth="1"/>
    <col min="3749" max="3749" width="9.140625" style="1"/>
    <col min="3750" max="3751" width="9.140625" style="1" customWidth="1"/>
    <col min="3752" max="3761" width="9.140625" style="1"/>
    <col min="3762" max="3763" width="9.140625" style="1" customWidth="1"/>
    <col min="3764" max="3764" width="9.140625" style="1"/>
    <col min="3765" max="3766" width="9.140625" style="1" customWidth="1"/>
    <col min="3767" max="3776" width="9.140625" style="1"/>
    <col min="3777" max="3778" width="9.140625" style="1" customWidth="1"/>
    <col min="3779" max="3779" width="9.140625" style="1"/>
    <col min="3780" max="3781" width="9.140625" style="1" customWidth="1"/>
    <col min="3782" max="3791" width="9.140625" style="1"/>
    <col min="3792" max="3793" width="9.140625" style="1" customWidth="1"/>
    <col min="3794" max="3794" width="9.140625" style="1"/>
    <col min="3795" max="3796" width="9.140625" style="1" customWidth="1"/>
    <col min="3797" max="3806" width="9.140625" style="1"/>
    <col min="3807" max="3808" width="9.140625" style="1" customWidth="1"/>
    <col min="3809" max="3809" width="9.140625" style="1"/>
    <col min="3810" max="3811" width="9.140625" style="1" customWidth="1"/>
    <col min="3812" max="3821" width="9.140625" style="1"/>
    <col min="3822" max="3823" width="9.140625" style="1" customWidth="1"/>
    <col min="3824" max="3824" width="9.140625" style="1"/>
    <col min="3825" max="3826" width="9.140625" style="1" customWidth="1"/>
    <col min="3827" max="3836" width="9.140625" style="1"/>
    <col min="3837" max="3838" width="9.140625" style="1" customWidth="1"/>
    <col min="3839" max="3839" width="9.140625" style="1"/>
    <col min="3840" max="3841" width="9.140625" style="1" customWidth="1"/>
    <col min="3842" max="3851" width="9.140625" style="1"/>
    <col min="3852" max="3853" width="9.140625" style="1" customWidth="1"/>
    <col min="3854" max="3854" width="9.140625" style="1"/>
    <col min="3855" max="3856" width="9.140625" style="1" customWidth="1"/>
    <col min="3857" max="3866" width="9.140625" style="1"/>
    <col min="3867" max="3868" width="9.140625" style="1" customWidth="1"/>
    <col min="3869" max="3869" width="9.140625" style="1"/>
    <col min="3870" max="3871" width="9.140625" style="1" customWidth="1"/>
    <col min="3872" max="3881" width="9.140625" style="1"/>
    <col min="3882" max="3883" width="9.140625" style="1" customWidth="1"/>
    <col min="3884" max="3884" width="9.140625" style="1"/>
    <col min="3885" max="3886" width="9.140625" style="1" customWidth="1"/>
    <col min="3887" max="3896" width="9.140625" style="1"/>
    <col min="3897" max="3898" width="9.140625" style="1" customWidth="1"/>
    <col min="3899" max="3899" width="9.140625" style="1"/>
    <col min="3900" max="3901" width="9.140625" style="1" customWidth="1"/>
    <col min="3902" max="3911" width="9.140625" style="1"/>
    <col min="3912" max="3913" width="9.140625" style="1" customWidth="1"/>
    <col min="3914" max="3914" width="9.140625" style="1"/>
    <col min="3915" max="3916" width="9.140625" style="1" customWidth="1"/>
    <col min="3917" max="3926" width="9.140625" style="1"/>
    <col min="3927" max="3928" width="9.140625" style="1" customWidth="1"/>
    <col min="3929" max="3929" width="9.140625" style="1"/>
    <col min="3930" max="3931" width="9.140625" style="1" customWidth="1"/>
    <col min="3932" max="3941" width="9.140625" style="1"/>
    <col min="3942" max="3943" width="9.140625" style="1" customWidth="1"/>
    <col min="3944" max="3944" width="9.140625" style="1"/>
    <col min="3945" max="3946" width="9.140625" style="1" customWidth="1"/>
    <col min="3947" max="3956" width="9.140625" style="1"/>
    <col min="3957" max="3958" width="9.140625" style="1" customWidth="1"/>
    <col min="3959" max="3959" width="9.140625" style="1"/>
    <col min="3960" max="3961" width="9.140625" style="1" customWidth="1"/>
    <col min="3962" max="3971" width="9.140625" style="1"/>
    <col min="3972" max="3973" width="9.140625" style="1" customWidth="1"/>
    <col min="3974" max="3974" width="9.140625" style="1"/>
    <col min="3975" max="3976" width="9.140625" style="1" customWidth="1"/>
    <col min="3977" max="3986" width="9.140625" style="1"/>
    <col min="3987" max="3988" width="9.140625" style="1" customWidth="1"/>
    <col min="3989" max="3989" width="9.140625" style="1"/>
    <col min="3990" max="3991" width="9.140625" style="1" customWidth="1"/>
    <col min="3992" max="4001" width="9.140625" style="1"/>
    <col min="4002" max="4003" width="9.140625" style="1" customWidth="1"/>
    <col min="4004" max="4004" width="9.140625" style="1"/>
    <col min="4005" max="4006" width="9.140625" style="1" customWidth="1"/>
    <col min="4007" max="4016" width="9.140625" style="1"/>
    <col min="4017" max="4018" width="9.140625" style="1" customWidth="1"/>
    <col min="4019" max="4019" width="9.140625" style="1"/>
    <col min="4020" max="4021" width="9.140625" style="1" customWidth="1"/>
    <col min="4022" max="4031" width="9.140625" style="1"/>
    <col min="4032" max="4033" width="9.140625" style="1" customWidth="1"/>
    <col min="4034" max="4034" width="9.140625" style="1"/>
    <col min="4035" max="4036" width="9.140625" style="1" customWidth="1"/>
    <col min="4037" max="4046" width="9.140625" style="1"/>
    <col min="4047" max="4048" width="9.140625" style="1" customWidth="1"/>
    <col min="4049" max="4049" width="9.140625" style="1"/>
    <col min="4050" max="4051" width="9.140625" style="1" customWidth="1"/>
    <col min="4052" max="4061" width="9.140625" style="1"/>
    <col min="4062" max="4063" width="9.140625" style="1" customWidth="1"/>
    <col min="4064" max="4064" width="9.140625" style="1"/>
    <col min="4065" max="4066" width="9.140625" style="1" customWidth="1"/>
    <col min="4067" max="4076" width="9.140625" style="1"/>
    <col min="4077" max="4078" width="9.140625" style="1" customWidth="1"/>
    <col min="4079" max="4079" width="9.140625" style="1"/>
    <col min="4080" max="4081" width="9.140625" style="1" customWidth="1"/>
    <col min="4082" max="4091" width="9.140625" style="1"/>
    <col min="4092" max="4093" width="9.140625" style="1" customWidth="1"/>
    <col min="4094" max="4094" width="9.140625" style="1"/>
    <col min="4095" max="4096" width="9.140625" style="1" customWidth="1"/>
    <col min="4097" max="4106" width="9.140625" style="1"/>
    <col min="4107" max="4108" width="9.140625" style="1" customWidth="1"/>
    <col min="4109" max="4109" width="9.140625" style="1"/>
    <col min="4110" max="4111" width="9.140625" style="1" customWidth="1"/>
    <col min="4112" max="4121" width="9.140625" style="1"/>
    <col min="4122" max="4123" width="9.140625" style="1" customWidth="1"/>
    <col min="4124" max="4124" width="9.140625" style="1"/>
    <col min="4125" max="4126" width="9.140625" style="1" customWidth="1"/>
    <col min="4127" max="4136" width="9.140625" style="1"/>
    <col min="4137" max="4138" width="9.140625" style="1" customWidth="1"/>
    <col min="4139" max="4139" width="9.140625" style="1"/>
    <col min="4140" max="4141" width="9.140625" style="1" customWidth="1"/>
    <col min="4142" max="4151" width="9.140625" style="1"/>
    <col min="4152" max="4153" width="9.140625" style="1" customWidth="1"/>
    <col min="4154" max="4154" width="9.140625" style="1"/>
    <col min="4155" max="4156" width="9.140625" style="1" customWidth="1"/>
    <col min="4157" max="4166" width="9.140625" style="1"/>
    <col min="4167" max="4168" width="9.140625" style="1" customWidth="1"/>
    <col min="4169" max="4169" width="9.140625" style="1"/>
    <col min="4170" max="4171" width="9.140625" style="1" customWidth="1"/>
    <col min="4172" max="4181" width="9.140625" style="1"/>
    <col min="4182" max="4183" width="9.140625" style="1" customWidth="1"/>
    <col min="4184" max="4184" width="9.140625" style="1"/>
    <col min="4185" max="4186" width="9.140625" style="1" customWidth="1"/>
    <col min="4187" max="4196" width="9.140625" style="1"/>
    <col min="4197" max="4198" width="9.140625" style="1" customWidth="1"/>
    <col min="4199" max="4199" width="9.140625" style="1"/>
    <col min="4200" max="4201" width="9.140625" style="1" customWidth="1"/>
    <col min="4202" max="4211" width="9.140625" style="1"/>
    <col min="4212" max="4213" width="9.140625" style="1" customWidth="1"/>
    <col min="4214" max="4214" width="9.140625" style="1"/>
    <col min="4215" max="4216" width="9.140625" style="1" customWidth="1"/>
    <col min="4217" max="4226" width="9.140625" style="1"/>
    <col min="4227" max="4228" width="9.140625" style="1" customWidth="1"/>
    <col min="4229" max="4229" width="9.140625" style="1"/>
    <col min="4230" max="4231" width="9.140625" style="1" customWidth="1"/>
    <col min="4232" max="4241" width="9.140625" style="1"/>
    <col min="4242" max="4243" width="9.140625" style="1" customWidth="1"/>
    <col min="4244" max="4244" width="9.140625" style="1"/>
    <col min="4245" max="4246" width="9.140625" style="1" customWidth="1"/>
    <col min="4247" max="4256" width="9.140625" style="1"/>
    <col min="4257" max="4258" width="9.140625" style="1" customWidth="1"/>
    <col min="4259" max="4259" width="9.140625" style="1"/>
    <col min="4260" max="4261" width="9.140625" style="1" customWidth="1"/>
    <col min="4262" max="4271" width="9.140625" style="1"/>
    <col min="4272" max="4273" width="9.140625" style="1" customWidth="1"/>
    <col min="4274" max="4274" width="9.140625" style="1"/>
    <col min="4275" max="4276" width="9.140625" style="1" customWidth="1"/>
    <col min="4277" max="4286" width="9.140625" style="1"/>
    <col min="4287" max="4288" width="9.140625" style="1" customWidth="1"/>
    <col min="4289" max="4289" width="9.140625" style="1"/>
    <col min="4290" max="4291" width="9.140625" style="1" customWidth="1"/>
    <col min="4292" max="4301" width="9.140625" style="1"/>
    <col min="4302" max="4303" width="9.140625" style="1" customWidth="1"/>
    <col min="4304" max="4304" width="9.140625" style="1"/>
    <col min="4305" max="4306" width="9.140625" style="1" customWidth="1"/>
    <col min="4307" max="4316" width="9.140625" style="1"/>
    <col min="4317" max="4318" width="9.140625" style="1" customWidth="1"/>
    <col min="4319" max="4319" width="9.140625" style="1"/>
    <col min="4320" max="4321" width="9.140625" style="1" customWidth="1"/>
    <col min="4322" max="4331" width="9.140625" style="1"/>
    <col min="4332" max="4333" width="9.140625" style="1" customWidth="1"/>
    <col min="4334" max="4334" width="9.140625" style="1"/>
    <col min="4335" max="4336" width="9.140625" style="1" customWidth="1"/>
    <col min="4337" max="4346" width="9.140625" style="1"/>
    <col min="4347" max="4348" width="9.140625" style="1" customWidth="1"/>
    <col min="4349" max="4349" width="9.140625" style="1"/>
    <col min="4350" max="4351" width="9.140625" style="1" customWidth="1"/>
    <col min="4352" max="4361" width="9.140625" style="1"/>
    <col min="4362" max="4363" width="9.140625" style="1" customWidth="1"/>
    <col min="4364" max="4364" width="9.140625" style="1"/>
    <col min="4365" max="4366" width="9.140625" style="1" customWidth="1"/>
    <col min="4367" max="4376" width="9.140625" style="1"/>
    <col min="4377" max="4378" width="9.140625" style="1" customWidth="1"/>
    <col min="4379" max="4379" width="9.140625" style="1"/>
    <col min="4380" max="4381" width="9.140625" style="1" customWidth="1"/>
    <col min="4382" max="4391" width="9.140625" style="1"/>
    <col min="4392" max="4393" width="9.140625" style="1" customWidth="1"/>
    <col min="4394" max="4394" width="9.140625" style="1"/>
    <col min="4395" max="4396" width="9.140625" style="1" customWidth="1"/>
    <col min="4397" max="4406" width="9.140625" style="1"/>
    <col min="4407" max="4408" width="9.140625" style="1" customWidth="1"/>
    <col min="4409" max="4409" width="9.140625" style="1"/>
    <col min="4410" max="4411" width="9.140625" style="1" customWidth="1"/>
    <col min="4412" max="4421" width="9.140625" style="1"/>
    <col min="4422" max="4423" width="9.140625" style="1" customWidth="1"/>
    <col min="4424" max="4424" width="9.140625" style="1"/>
    <col min="4425" max="4426" width="9.140625" style="1" customWidth="1"/>
    <col min="4427" max="4436" width="9.140625" style="1"/>
    <col min="4437" max="4438" width="9.140625" style="1" customWidth="1"/>
    <col min="4439" max="4439" width="9.140625" style="1"/>
    <col min="4440" max="4441" width="9.140625" style="1" customWidth="1"/>
    <col min="4442" max="4451" width="9.140625" style="1"/>
    <col min="4452" max="4453" width="9.140625" style="1" customWidth="1"/>
    <col min="4454" max="4454" width="9.140625" style="1"/>
    <col min="4455" max="4456" width="9.140625" style="1" customWidth="1"/>
    <col min="4457" max="4466" width="9.140625" style="1"/>
    <col min="4467" max="4468" width="9.140625" style="1" customWidth="1"/>
    <col min="4469" max="4469" width="9.140625" style="1"/>
    <col min="4470" max="4471" width="9.140625" style="1" customWidth="1"/>
    <col min="4472" max="4481" width="9.140625" style="1"/>
    <col min="4482" max="4483" width="9.140625" style="1" customWidth="1"/>
    <col min="4484" max="4484" width="9.140625" style="1"/>
    <col min="4485" max="4486" width="9.140625" style="1" customWidth="1"/>
    <col min="4487" max="4496" width="9.140625" style="1"/>
    <col min="4497" max="4498" width="9.140625" style="1" customWidth="1"/>
    <col min="4499" max="4499" width="9.140625" style="1"/>
    <col min="4500" max="4501" width="9.140625" style="1" customWidth="1"/>
    <col min="4502" max="4511" width="9.140625" style="1"/>
    <col min="4512" max="4513" width="9.140625" style="1" customWidth="1"/>
    <col min="4514" max="4514" width="9.140625" style="1"/>
    <col min="4515" max="4516" width="9.140625" style="1" customWidth="1"/>
    <col min="4517" max="4526" width="9.140625" style="1"/>
    <col min="4527" max="4528" width="9.140625" style="1" customWidth="1"/>
    <col min="4529" max="4529" width="9.140625" style="1"/>
    <col min="4530" max="4531" width="9.140625" style="1" customWidth="1"/>
    <col min="4532" max="4541" width="9.140625" style="1"/>
    <col min="4542" max="4543" width="9.140625" style="1" customWidth="1"/>
    <col min="4544" max="4544" width="9.140625" style="1"/>
    <col min="4545" max="4546" width="9.140625" style="1" customWidth="1"/>
    <col min="4547" max="4556" width="9.140625" style="1"/>
    <col min="4557" max="4558" width="9.140625" style="1" customWidth="1"/>
    <col min="4559" max="4559" width="9.140625" style="1"/>
    <col min="4560" max="4561" width="9.140625" style="1" customWidth="1"/>
    <col min="4562" max="4571" width="9.140625" style="1"/>
    <col min="4572" max="4573" width="9.140625" style="1" customWidth="1"/>
    <col min="4574" max="4574" width="9.140625" style="1"/>
    <col min="4575" max="4576" width="9.140625" style="1" customWidth="1"/>
    <col min="4577" max="4586" width="9.140625" style="1"/>
    <col min="4587" max="4588" width="9.140625" style="1" customWidth="1"/>
    <col min="4589" max="4589" width="9.140625" style="1"/>
    <col min="4590" max="4591" width="9.140625" style="1" customWidth="1"/>
    <col min="4592" max="4601" width="9.140625" style="1"/>
    <col min="4602" max="4603" width="9.140625" style="1" customWidth="1"/>
    <col min="4604" max="4604" width="9.140625" style="1"/>
    <col min="4605" max="4606" width="9.140625" style="1" customWidth="1"/>
    <col min="4607" max="4616" width="9.140625" style="1"/>
    <col min="4617" max="4618" width="9.140625" style="1" customWidth="1"/>
    <col min="4619" max="4619" width="9.140625" style="1"/>
    <col min="4620" max="4621" width="9.140625" style="1" customWidth="1"/>
    <col min="4622" max="4631" width="9.140625" style="1"/>
    <col min="4632" max="4633" width="9.140625" style="1" customWidth="1"/>
    <col min="4634" max="4634" width="9.140625" style="1"/>
    <col min="4635" max="4636" width="9.140625" style="1" customWidth="1"/>
    <col min="4637" max="4646" width="9.140625" style="1"/>
    <col min="4647" max="4648" width="9.140625" style="1" customWidth="1"/>
    <col min="4649" max="4649" width="9.140625" style="1"/>
    <col min="4650" max="4651" width="9.140625" style="1" customWidth="1"/>
    <col min="4652" max="4661" width="9.140625" style="1"/>
    <col min="4662" max="4663" width="9.140625" style="1" customWidth="1"/>
    <col min="4664" max="4664" width="9.140625" style="1"/>
    <col min="4665" max="4666" width="9.140625" style="1" customWidth="1"/>
    <col min="4667" max="4676" width="9.140625" style="1"/>
    <col min="4677" max="4678" width="9.140625" style="1" customWidth="1"/>
    <col min="4679" max="4679" width="9.140625" style="1"/>
    <col min="4680" max="4681" width="9.140625" style="1" customWidth="1"/>
    <col min="4682" max="4691" width="9.140625" style="1"/>
    <col min="4692" max="4693" width="9.140625" style="1" customWidth="1"/>
    <col min="4694" max="4694" width="9.140625" style="1"/>
    <col min="4695" max="4696" width="9.140625" style="1" customWidth="1"/>
    <col min="4697" max="4706" width="9.140625" style="1"/>
    <col min="4707" max="4708" width="9.140625" style="1" customWidth="1"/>
    <col min="4709" max="4709" width="9.140625" style="1"/>
    <col min="4710" max="4711" width="9.140625" style="1" customWidth="1"/>
    <col min="4712" max="4721" width="9.140625" style="1"/>
    <col min="4722" max="4723" width="9.140625" style="1" customWidth="1"/>
    <col min="4724" max="4724" width="9.140625" style="1"/>
    <col min="4725" max="4726" width="9.140625" style="1" customWidth="1"/>
    <col min="4727" max="4736" width="9.140625" style="1"/>
    <col min="4737" max="4738" width="9.140625" style="1" customWidth="1"/>
    <col min="4739" max="4739" width="9.140625" style="1"/>
    <col min="4740" max="4741" width="9.140625" style="1" customWidth="1"/>
    <col min="4742" max="4751" width="9.140625" style="1"/>
    <col min="4752" max="4753" width="9.140625" style="1" customWidth="1"/>
    <col min="4754" max="4754" width="9.140625" style="1"/>
    <col min="4755" max="4756" width="9.140625" style="1" customWidth="1"/>
    <col min="4757" max="4766" width="9.140625" style="1"/>
    <col min="4767" max="4768" width="9.140625" style="1" customWidth="1"/>
    <col min="4769" max="4769" width="9.140625" style="1"/>
    <col min="4770" max="4771" width="9.140625" style="1" customWidth="1"/>
    <col min="4772" max="4781" width="9.140625" style="1"/>
    <col min="4782" max="4783" width="9.140625" style="1" customWidth="1"/>
    <col min="4784" max="4784" width="9.140625" style="1"/>
    <col min="4785" max="4786" width="9.140625" style="1" customWidth="1"/>
    <col min="4787" max="4796" width="9.140625" style="1"/>
    <col min="4797" max="4798" width="9.140625" style="1" customWidth="1"/>
    <col min="4799" max="4799" width="9.140625" style="1"/>
    <col min="4800" max="4801" width="9.140625" style="1" customWidth="1"/>
    <col min="4802" max="4811" width="9.140625" style="1"/>
    <col min="4812" max="4813" width="9.140625" style="1" customWidth="1"/>
    <col min="4814" max="4814" width="9.140625" style="1"/>
    <col min="4815" max="4816" width="9.140625" style="1" customWidth="1"/>
    <col min="4817" max="4826" width="9.140625" style="1"/>
    <col min="4827" max="4828" width="9.140625" style="1" customWidth="1"/>
    <col min="4829" max="4829" width="9.140625" style="1"/>
    <col min="4830" max="4831" width="9.140625" style="1" customWidth="1"/>
    <col min="4832" max="4841" width="9.140625" style="1"/>
    <col min="4842" max="4843" width="9.140625" style="1" customWidth="1"/>
    <col min="4844" max="4844" width="9.140625" style="1"/>
    <col min="4845" max="4846" width="9.140625" style="1" customWidth="1"/>
    <col min="4847" max="4856" width="9.140625" style="1"/>
    <col min="4857" max="4858" width="9.140625" style="1" customWidth="1"/>
    <col min="4859" max="4859" width="9.140625" style="1"/>
    <col min="4860" max="4861" width="9.140625" style="1" customWidth="1"/>
    <col min="4862" max="4871" width="9.140625" style="1"/>
    <col min="4872" max="4873" width="9.140625" style="1" customWidth="1"/>
    <col min="4874" max="4874" width="9.140625" style="1"/>
    <col min="4875" max="4876" width="9.140625" style="1" customWidth="1"/>
    <col min="4877" max="4886" width="9.140625" style="1"/>
    <col min="4887" max="4888" width="9.140625" style="1" customWidth="1"/>
    <col min="4889" max="4889" width="9.140625" style="1"/>
    <col min="4890" max="4891" width="9.140625" style="1" customWidth="1"/>
    <col min="4892" max="4901" width="9.140625" style="1"/>
    <col min="4902" max="4903" width="9.140625" style="1" customWidth="1"/>
    <col min="4904" max="4904" width="9.140625" style="1"/>
    <col min="4905" max="4906" width="9.140625" style="1" customWidth="1"/>
    <col min="4907" max="4916" width="9.140625" style="1"/>
    <col min="4917" max="4918" width="9.140625" style="1" customWidth="1"/>
    <col min="4919" max="4919" width="9.140625" style="1"/>
    <col min="4920" max="4921" width="9.140625" style="1" customWidth="1"/>
    <col min="4922" max="4931" width="9.140625" style="1"/>
    <col min="4932" max="4933" width="9.140625" style="1" customWidth="1"/>
    <col min="4934" max="4934" width="9.140625" style="1"/>
    <col min="4935" max="4936" width="9.140625" style="1" customWidth="1"/>
    <col min="4937" max="4946" width="9.140625" style="1"/>
    <col min="4947" max="4948" width="9.140625" style="1" customWidth="1"/>
    <col min="4949" max="4949" width="9.140625" style="1"/>
    <col min="4950" max="4951" width="9.140625" style="1" customWidth="1"/>
    <col min="4952" max="4961" width="9.140625" style="1"/>
    <col min="4962" max="4963" width="9.140625" style="1" customWidth="1"/>
    <col min="4964" max="4964" width="9.140625" style="1"/>
    <col min="4965" max="4966" width="9.140625" style="1" customWidth="1"/>
    <col min="4967" max="4976" width="9.140625" style="1"/>
    <col min="4977" max="4978" width="9.140625" style="1" customWidth="1"/>
    <col min="4979" max="4979" width="9.140625" style="1"/>
    <col min="4980" max="4981" width="9.140625" style="1" customWidth="1"/>
    <col min="4982" max="4991" width="9.140625" style="1"/>
    <col min="4992" max="4993" width="9.140625" style="1" customWidth="1"/>
    <col min="4994" max="4994" width="9.140625" style="1"/>
    <col min="4995" max="4996" width="9.140625" style="1" customWidth="1"/>
    <col min="4997" max="5006" width="9.140625" style="1"/>
    <col min="5007" max="5008" width="9.140625" style="1" customWidth="1"/>
    <col min="5009" max="5009" width="9.140625" style="1"/>
    <col min="5010" max="5011" width="9.140625" style="1" customWidth="1"/>
    <col min="5012" max="5021" width="9.140625" style="1"/>
    <col min="5022" max="5023" width="9.140625" style="1" customWidth="1"/>
    <col min="5024" max="5024" width="9.140625" style="1"/>
    <col min="5025" max="5026" width="9.140625" style="1" customWidth="1"/>
    <col min="5027" max="5036" width="9.140625" style="1"/>
    <col min="5037" max="5038" width="9.140625" style="1" customWidth="1"/>
    <col min="5039" max="5039" width="9.140625" style="1"/>
    <col min="5040" max="5041" width="9.140625" style="1" customWidth="1"/>
    <col min="5042" max="5051" width="9.140625" style="1"/>
    <col min="5052" max="5053" width="9.140625" style="1" customWidth="1"/>
    <col min="5054" max="5054" width="9.140625" style="1"/>
    <col min="5055" max="5056" width="9.140625" style="1" customWidth="1"/>
    <col min="5057" max="5066" width="9.140625" style="1"/>
    <col min="5067" max="5068" width="9.140625" style="1" customWidth="1"/>
    <col min="5069" max="5069" width="9.140625" style="1"/>
    <col min="5070" max="5071" width="9.140625" style="1" customWidth="1"/>
    <col min="5072" max="5081" width="9.140625" style="1"/>
    <col min="5082" max="5083" width="9.140625" style="1" customWidth="1"/>
    <col min="5084" max="5084" width="9.140625" style="1"/>
    <col min="5085" max="5086" width="9.140625" style="1" customWidth="1"/>
    <col min="5087" max="5096" width="9.140625" style="1"/>
    <col min="5097" max="5098" width="9.140625" style="1" customWidth="1"/>
    <col min="5099" max="5099" width="9.140625" style="1"/>
    <col min="5100" max="5101" width="9.140625" style="1" customWidth="1"/>
    <col min="5102" max="5111" width="9.140625" style="1"/>
    <col min="5112" max="5113" width="9.140625" style="1" customWidth="1"/>
    <col min="5114" max="5114" width="9.140625" style="1"/>
    <col min="5115" max="5116" width="9.140625" style="1" customWidth="1"/>
    <col min="5117" max="5126" width="9.140625" style="1"/>
    <col min="5127" max="5128" width="9.140625" style="1" customWidth="1"/>
    <col min="5129" max="5129" width="9.140625" style="1"/>
    <col min="5130" max="5131" width="9.140625" style="1" customWidth="1"/>
    <col min="5132" max="5141" width="9.140625" style="1"/>
    <col min="5142" max="5143" width="9.140625" style="1" customWidth="1"/>
    <col min="5144" max="5144" width="9.140625" style="1"/>
    <col min="5145" max="5146" width="9.140625" style="1" customWidth="1"/>
    <col min="5147" max="5156" width="9.140625" style="1"/>
    <col min="5157" max="5158" width="9.140625" style="1" customWidth="1"/>
    <col min="5159" max="5159" width="9.140625" style="1"/>
    <col min="5160" max="5161" width="9.140625" style="1" customWidth="1"/>
    <col min="5162" max="5171" width="9.140625" style="1"/>
    <col min="5172" max="5173" width="9.140625" style="1" customWidth="1"/>
    <col min="5174" max="5174" width="9.140625" style="1"/>
    <col min="5175" max="5176" width="9.140625" style="1" customWidth="1"/>
    <col min="5177" max="5186" width="9.140625" style="1"/>
    <col min="5187" max="5188" width="9.140625" style="1" customWidth="1"/>
    <col min="5189" max="5189" width="9.140625" style="1"/>
    <col min="5190" max="5191" width="9.140625" style="1" customWidth="1"/>
    <col min="5192" max="5201" width="9.140625" style="1"/>
    <col min="5202" max="5203" width="9.140625" style="1" customWidth="1"/>
    <col min="5204" max="5204" width="9.140625" style="1"/>
    <col min="5205" max="5206" width="9.140625" style="1" customWidth="1"/>
    <col min="5207" max="5216" width="9.140625" style="1"/>
    <col min="5217" max="5218" width="9.140625" style="1" customWidth="1"/>
    <col min="5219" max="5219" width="9.140625" style="1"/>
    <col min="5220" max="5221" width="9.140625" style="1" customWidth="1"/>
    <col min="5222" max="5231" width="9.140625" style="1"/>
    <col min="5232" max="5233" width="9.140625" style="1" customWidth="1"/>
    <col min="5234" max="5234" width="9.140625" style="1"/>
    <col min="5235" max="5236" width="9.140625" style="1" customWidth="1"/>
    <col min="5237" max="5246" width="9.140625" style="1"/>
    <col min="5247" max="5248" width="9.140625" style="1" customWidth="1"/>
    <col min="5249" max="5249" width="9.140625" style="1"/>
    <col min="5250" max="5251" width="9.140625" style="1" customWidth="1"/>
    <col min="5252" max="5261" width="9.140625" style="1"/>
    <col min="5262" max="5263" width="9.140625" style="1" customWidth="1"/>
    <col min="5264" max="5264" width="9.140625" style="1"/>
    <col min="5265" max="5266" width="9.140625" style="1" customWidth="1"/>
    <col min="5267" max="5276" width="9.140625" style="1"/>
    <col min="5277" max="5278" width="9.140625" style="1" customWidth="1"/>
    <col min="5279" max="5279" width="9.140625" style="1"/>
    <col min="5280" max="5281" width="9.140625" style="1" customWidth="1"/>
    <col min="5282" max="5291" width="9.140625" style="1"/>
    <col min="5292" max="5293" width="9.140625" style="1" customWidth="1"/>
    <col min="5294" max="5294" width="9.140625" style="1"/>
    <col min="5295" max="5296" width="9.140625" style="1" customWidth="1"/>
    <col min="5297" max="5306" width="9.140625" style="1"/>
    <col min="5307" max="5308" width="9.140625" style="1" customWidth="1"/>
    <col min="5309" max="5309" width="9.140625" style="1"/>
    <col min="5310" max="5311" width="9.140625" style="1" customWidth="1"/>
    <col min="5312" max="5321" width="9.140625" style="1"/>
    <col min="5322" max="5323" width="9.140625" style="1" customWidth="1"/>
    <col min="5324" max="5324" width="9.140625" style="1"/>
    <col min="5325" max="5326" width="9.140625" style="1" customWidth="1"/>
    <col min="5327" max="5336" width="9.140625" style="1"/>
    <col min="5337" max="5338" width="9.140625" style="1" customWidth="1"/>
    <col min="5339" max="5339" width="9.140625" style="1"/>
    <col min="5340" max="5341" width="9.140625" style="1" customWidth="1"/>
    <col min="5342" max="5351" width="9.140625" style="1"/>
    <col min="5352" max="5353" width="9.140625" style="1" customWidth="1"/>
    <col min="5354" max="5354" width="9.140625" style="1"/>
    <col min="5355" max="5356" width="9.140625" style="1" customWidth="1"/>
    <col min="5357" max="5366" width="9.140625" style="1"/>
    <col min="5367" max="5368" width="9.140625" style="1" customWidth="1"/>
    <col min="5369" max="5369" width="9.140625" style="1"/>
    <col min="5370" max="5371" width="9.140625" style="1" customWidth="1"/>
    <col min="5372" max="5381" width="9.140625" style="1"/>
    <col min="5382" max="5383" width="9.140625" style="1" customWidth="1"/>
    <col min="5384" max="5384" width="9.140625" style="1"/>
    <col min="5385" max="5386" width="9.140625" style="1" customWidth="1"/>
    <col min="5387" max="5396" width="9.140625" style="1"/>
    <col min="5397" max="5398" width="9.140625" style="1" customWidth="1"/>
    <col min="5399" max="5399" width="9.140625" style="1"/>
    <col min="5400" max="5401" width="9.140625" style="1" customWidth="1"/>
    <col min="5402" max="5411" width="9.140625" style="1"/>
    <col min="5412" max="5413" width="9.140625" style="1" customWidth="1"/>
    <col min="5414" max="5414" width="9.140625" style="1"/>
    <col min="5415" max="5416" width="9.140625" style="1" customWidth="1"/>
    <col min="5417" max="5426" width="9.140625" style="1"/>
    <col min="5427" max="5428" width="9.140625" style="1" customWidth="1"/>
    <col min="5429" max="5429" width="9.140625" style="1"/>
    <col min="5430" max="5431" width="9.140625" style="1" customWidth="1"/>
    <col min="5432" max="5441" width="9.140625" style="1"/>
    <col min="5442" max="5443" width="9.140625" style="1" customWidth="1"/>
    <col min="5444" max="5444" width="9.140625" style="1"/>
    <col min="5445" max="5446" width="9.140625" style="1" customWidth="1"/>
    <col min="5447" max="5456" width="9.140625" style="1"/>
    <col min="5457" max="5458" width="9.140625" style="1" customWidth="1"/>
    <col min="5459" max="5459" width="9.140625" style="1"/>
    <col min="5460" max="5461" width="9.140625" style="1" customWidth="1"/>
    <col min="5462" max="5471" width="9.140625" style="1"/>
    <col min="5472" max="5473" width="9.140625" style="1" customWidth="1"/>
    <col min="5474" max="5474" width="9.140625" style="1"/>
    <col min="5475" max="5476" width="9.140625" style="1" customWidth="1"/>
    <col min="5477" max="5486" width="9.140625" style="1"/>
    <col min="5487" max="5488" width="9.140625" style="1" customWidth="1"/>
    <col min="5489" max="5489" width="9.140625" style="1"/>
    <col min="5490" max="5491" width="9.140625" style="1" customWidth="1"/>
    <col min="5492" max="5501" width="9.140625" style="1"/>
    <col min="5502" max="5503" width="9.140625" style="1" customWidth="1"/>
    <col min="5504" max="5504" width="9.140625" style="1"/>
    <col min="5505" max="5506" width="9.140625" style="1" customWidth="1"/>
    <col min="5507" max="5516" width="9.140625" style="1"/>
    <col min="5517" max="5518" width="9.140625" style="1" customWidth="1"/>
    <col min="5519" max="5519" width="9.140625" style="1"/>
    <col min="5520" max="5521" width="9.140625" style="1" customWidth="1"/>
    <col min="5522" max="5531" width="9.140625" style="1"/>
    <col min="5532" max="5533" width="9.140625" style="1" customWidth="1"/>
    <col min="5534" max="5534" width="9.140625" style="1"/>
    <col min="5535" max="5536" width="9.140625" style="1" customWidth="1"/>
    <col min="5537" max="5546" width="9.140625" style="1"/>
    <col min="5547" max="5548" width="9.140625" style="1" customWidth="1"/>
    <col min="5549" max="5549" width="9.140625" style="1"/>
    <col min="5550" max="5551" width="9.140625" style="1" customWidth="1"/>
    <col min="5552" max="5561" width="9.140625" style="1"/>
    <col min="5562" max="5563" width="9.140625" style="1" customWidth="1"/>
    <col min="5564" max="5564" width="9.140625" style="1"/>
    <col min="5565" max="5566" width="9.140625" style="1" customWidth="1"/>
    <col min="5567" max="5576" width="9.140625" style="1"/>
    <col min="5577" max="5578" width="9.140625" style="1" customWidth="1"/>
    <col min="5579" max="5579" width="9.140625" style="1"/>
    <col min="5580" max="5581" width="9.140625" style="1" customWidth="1"/>
    <col min="5582" max="5591" width="9.140625" style="1"/>
    <col min="5592" max="5593" width="9.140625" style="1" customWidth="1"/>
    <col min="5594" max="5594" width="9.140625" style="1"/>
    <col min="5595" max="5596" width="9.140625" style="1" customWidth="1"/>
    <col min="5597" max="5606" width="9.140625" style="1"/>
    <col min="5607" max="5608" width="9.140625" style="1" customWidth="1"/>
    <col min="5609" max="5609" width="9.140625" style="1"/>
    <col min="5610" max="5611" width="9.140625" style="1" customWidth="1"/>
    <col min="5612" max="5621" width="9.140625" style="1"/>
    <col min="5622" max="5623" width="9.140625" style="1" customWidth="1"/>
    <col min="5624" max="5624" width="9.140625" style="1"/>
    <col min="5625" max="5626" width="9.140625" style="1" customWidth="1"/>
    <col min="5627" max="5636" width="9.140625" style="1"/>
    <col min="5637" max="5638" width="9.140625" style="1" customWidth="1"/>
    <col min="5639" max="5639" width="9.140625" style="1"/>
    <col min="5640" max="5641" width="9.140625" style="1" customWidth="1"/>
    <col min="5642" max="5651" width="9.140625" style="1"/>
    <col min="5652" max="5653" width="9.140625" style="1" customWidth="1"/>
    <col min="5654" max="5654" width="9.140625" style="1"/>
    <col min="5655" max="5656" width="9.140625" style="1" customWidth="1"/>
    <col min="5657" max="5666" width="9.140625" style="1"/>
    <col min="5667" max="5668" width="9.140625" style="1" customWidth="1"/>
    <col min="5669" max="5669" width="9.140625" style="1"/>
    <col min="5670" max="5671" width="9.140625" style="1" customWidth="1"/>
    <col min="5672" max="5681" width="9.140625" style="1"/>
    <col min="5682" max="5683" width="9.140625" style="1" customWidth="1"/>
    <col min="5684" max="5684" width="9.140625" style="1"/>
    <col min="5685" max="5686" width="9.140625" style="1" customWidth="1"/>
    <col min="5687" max="5696" width="9.140625" style="1"/>
    <col min="5697" max="5698" width="9.140625" style="1" customWidth="1"/>
    <col min="5699" max="5699" width="9.140625" style="1"/>
    <col min="5700" max="5701" width="9.140625" style="1" customWidth="1"/>
    <col min="5702" max="5711" width="9.140625" style="1"/>
    <col min="5712" max="5713" width="9.140625" style="1" customWidth="1"/>
    <col min="5714" max="5714" width="9.140625" style="1"/>
    <col min="5715" max="5716" width="9.140625" style="1" customWidth="1"/>
    <col min="5717" max="5726" width="9.140625" style="1"/>
    <col min="5727" max="5728" width="9.140625" style="1" customWidth="1"/>
    <col min="5729" max="5729" width="9.140625" style="1"/>
    <col min="5730" max="5731" width="9.140625" style="1" customWidth="1"/>
    <col min="5732" max="5741" width="9.140625" style="1"/>
    <col min="5742" max="5743" width="9.140625" style="1" customWidth="1"/>
    <col min="5744" max="5744" width="9.140625" style="1"/>
    <col min="5745" max="5746" width="9.140625" style="1" customWidth="1"/>
    <col min="5747" max="5756" width="9.140625" style="1"/>
    <col min="5757" max="5758" width="9.140625" style="1" customWidth="1"/>
    <col min="5759" max="5759" width="9.140625" style="1"/>
    <col min="5760" max="5761" width="9.140625" style="1" customWidth="1"/>
    <col min="5762" max="5771" width="9.140625" style="1"/>
    <col min="5772" max="5773" width="9.140625" style="1" customWidth="1"/>
    <col min="5774" max="5774" width="9.140625" style="1"/>
    <col min="5775" max="5776" width="9.140625" style="1" customWidth="1"/>
    <col min="5777" max="5786" width="9.140625" style="1"/>
    <col min="5787" max="5788" width="9.140625" style="1" customWidth="1"/>
    <col min="5789" max="5789" width="9.140625" style="1"/>
    <col min="5790" max="5791" width="9.140625" style="1" customWidth="1"/>
    <col min="5792" max="5801" width="9.140625" style="1"/>
    <col min="5802" max="5803" width="9.140625" style="1" customWidth="1"/>
    <col min="5804" max="5804" width="9.140625" style="1"/>
    <col min="5805" max="5806" width="9.140625" style="1" customWidth="1"/>
    <col min="5807" max="5816" width="9.140625" style="1"/>
    <col min="5817" max="5818" width="9.140625" style="1" customWidth="1"/>
    <col min="5819" max="5819" width="9.140625" style="1"/>
    <col min="5820" max="5821" width="9.140625" style="1" customWidth="1"/>
    <col min="5822" max="5831" width="9.140625" style="1"/>
    <col min="5832" max="5833" width="9.140625" style="1" customWidth="1"/>
    <col min="5834" max="5834" width="9.140625" style="1"/>
    <col min="5835" max="5836" width="9.140625" style="1" customWidth="1"/>
    <col min="5837" max="5846" width="9.140625" style="1"/>
    <col min="5847" max="5848" width="9.140625" style="1" customWidth="1"/>
    <col min="5849" max="5849" width="9.140625" style="1"/>
    <col min="5850" max="5851" width="9.140625" style="1" customWidth="1"/>
    <col min="5852" max="5861" width="9.140625" style="1"/>
    <col min="5862" max="5863" width="9.140625" style="1" customWidth="1"/>
    <col min="5864" max="5864" width="9.140625" style="1"/>
    <col min="5865" max="5866" width="9.140625" style="1" customWidth="1"/>
    <col min="5867" max="5876" width="9.140625" style="1"/>
    <col min="5877" max="5878" width="9.140625" style="1" customWidth="1"/>
    <col min="5879" max="5879" width="9.140625" style="1"/>
    <col min="5880" max="5881" width="9.140625" style="1" customWidth="1"/>
    <col min="5882" max="5891" width="9.140625" style="1"/>
    <col min="5892" max="5893" width="9.140625" style="1" customWidth="1"/>
    <col min="5894" max="5894" width="9.140625" style="1"/>
    <col min="5895" max="5896" width="9.140625" style="1" customWidth="1"/>
    <col min="5897" max="5906" width="9.140625" style="1"/>
    <col min="5907" max="5908" width="9.140625" style="1" customWidth="1"/>
    <col min="5909" max="5909" width="9.140625" style="1"/>
    <col min="5910" max="5911" width="9.140625" style="1" customWidth="1"/>
    <col min="5912" max="5921" width="9.140625" style="1"/>
    <col min="5922" max="5923" width="9.140625" style="1" customWidth="1"/>
    <col min="5924" max="5924" width="9.140625" style="1"/>
    <col min="5925" max="5926" width="9.140625" style="1" customWidth="1"/>
    <col min="5927" max="5936" width="9.140625" style="1"/>
    <col min="5937" max="5938" width="9.140625" style="1" customWidth="1"/>
    <col min="5939" max="5939" width="9.140625" style="1"/>
    <col min="5940" max="5941" width="9.140625" style="1" customWidth="1"/>
    <col min="5942" max="5951" width="9.140625" style="1"/>
    <col min="5952" max="5953" width="9.140625" style="1" customWidth="1"/>
    <col min="5954" max="5954" width="9.140625" style="1"/>
    <col min="5955" max="5956" width="9.140625" style="1" customWidth="1"/>
    <col min="5957" max="5966" width="9.140625" style="1"/>
    <col min="5967" max="5968" width="9.140625" style="1" customWidth="1"/>
    <col min="5969" max="5969" width="9.140625" style="1"/>
    <col min="5970" max="5971" width="9.140625" style="1" customWidth="1"/>
    <col min="5972" max="5981" width="9.140625" style="1"/>
    <col min="5982" max="5983" width="9.140625" style="1" customWidth="1"/>
    <col min="5984" max="5984" width="9.140625" style="1"/>
    <col min="5985" max="5986" width="9.140625" style="1" customWidth="1"/>
    <col min="5987" max="5996" width="9.140625" style="1"/>
    <col min="5997" max="5998" width="9.140625" style="1" customWidth="1"/>
    <col min="5999" max="5999" width="9.140625" style="1"/>
    <col min="6000" max="6001" width="9.140625" style="1" customWidth="1"/>
    <col min="6002" max="6011" width="9.140625" style="1"/>
    <col min="6012" max="6013" width="9.140625" style="1" customWidth="1"/>
    <col min="6014" max="6014" width="9.140625" style="1"/>
    <col min="6015" max="6016" width="9.140625" style="1" customWidth="1"/>
    <col min="6017" max="6026" width="9.140625" style="1"/>
    <col min="6027" max="6028" width="9.140625" style="1" customWidth="1"/>
    <col min="6029" max="6029" width="9.140625" style="1"/>
    <col min="6030" max="6031" width="9.140625" style="1" customWidth="1"/>
    <col min="6032" max="6041" width="9.140625" style="1"/>
    <col min="6042" max="6043" width="9.140625" style="1" customWidth="1"/>
    <col min="6044" max="6044" width="9.140625" style="1"/>
    <col min="6045" max="6046" width="9.140625" style="1" customWidth="1"/>
    <col min="6047" max="6056" width="9.140625" style="1"/>
    <col min="6057" max="6058" width="9.140625" style="1" customWidth="1"/>
    <col min="6059" max="6059" width="9.140625" style="1"/>
    <col min="6060" max="6061" width="9.140625" style="1" customWidth="1"/>
    <col min="6062" max="6071" width="9.140625" style="1"/>
    <col min="6072" max="6073" width="9.140625" style="1" customWidth="1"/>
    <col min="6074" max="6074" width="9.140625" style="1"/>
    <col min="6075" max="6076" width="9.140625" style="1" customWidth="1"/>
    <col min="6077" max="6086" width="9.140625" style="1"/>
    <col min="6087" max="6088" width="9.140625" style="1" customWidth="1"/>
    <col min="6089" max="6089" width="9.140625" style="1"/>
    <col min="6090" max="6091" width="9.140625" style="1" customWidth="1"/>
    <col min="6092" max="6101" width="9.140625" style="1"/>
    <col min="6102" max="6103" width="9.140625" style="1" customWidth="1"/>
    <col min="6104" max="6104" width="9.140625" style="1"/>
    <col min="6105" max="6106" width="9.140625" style="1" customWidth="1"/>
    <col min="6107" max="6116" width="9.140625" style="1"/>
    <col min="6117" max="6118" width="9.140625" style="1" customWidth="1"/>
    <col min="6119" max="6119" width="9.140625" style="1"/>
    <col min="6120" max="6121" width="9.140625" style="1" customWidth="1"/>
    <col min="6122" max="6131" width="9.140625" style="1"/>
    <col min="6132" max="6133" width="9.140625" style="1" customWidth="1"/>
    <col min="6134" max="6134" width="9.140625" style="1"/>
    <col min="6135" max="6136" width="9.140625" style="1" customWidth="1"/>
    <col min="6137" max="6146" width="9.140625" style="1"/>
    <col min="6147" max="6148" width="9.140625" style="1" customWidth="1"/>
    <col min="6149" max="6149" width="9.140625" style="1"/>
    <col min="6150" max="6151" width="9.140625" style="1" customWidth="1"/>
    <col min="6152" max="6161" width="9.140625" style="1"/>
    <col min="6162" max="6163" width="9.140625" style="1" customWidth="1"/>
    <col min="6164" max="6164" width="9.140625" style="1"/>
    <col min="6165" max="6166" width="9.140625" style="1" customWidth="1"/>
    <col min="6167" max="6176" width="9.140625" style="1"/>
    <col min="6177" max="6178" width="9.140625" style="1" customWidth="1"/>
    <col min="6179" max="6179" width="9.140625" style="1"/>
    <col min="6180" max="6181" width="9.140625" style="1" customWidth="1"/>
    <col min="6182" max="6191" width="9.140625" style="1"/>
    <col min="6192" max="6193" width="9.140625" style="1" customWidth="1"/>
    <col min="6194" max="6194" width="9.140625" style="1"/>
    <col min="6195" max="6196" width="9.140625" style="1" customWidth="1"/>
    <col min="6197" max="6206" width="9.140625" style="1"/>
    <col min="6207" max="6208" width="9.140625" style="1" customWidth="1"/>
    <col min="6209" max="6209" width="9.140625" style="1"/>
    <col min="6210" max="6211" width="9.140625" style="1" customWidth="1"/>
    <col min="6212" max="6221" width="9.140625" style="1"/>
    <col min="6222" max="6223" width="9.140625" style="1" customWidth="1"/>
    <col min="6224" max="6224" width="9.140625" style="1"/>
    <col min="6225" max="6226" width="9.140625" style="1" customWidth="1"/>
    <col min="6227" max="6236" width="9.140625" style="1"/>
    <col min="6237" max="6238" width="9.140625" style="1" customWidth="1"/>
    <col min="6239" max="6239" width="9.140625" style="1"/>
    <col min="6240" max="6241" width="9.140625" style="1" customWidth="1"/>
    <col min="6242" max="6251" width="9.140625" style="1"/>
    <col min="6252" max="6253" width="9.140625" style="1" customWidth="1"/>
    <col min="6254" max="6254" width="9.140625" style="1"/>
    <col min="6255" max="6256" width="9.140625" style="1" customWidth="1"/>
    <col min="6257" max="6266" width="9.140625" style="1"/>
    <col min="6267" max="6268" width="9.140625" style="1" customWidth="1"/>
    <col min="6269" max="6269" width="9.140625" style="1"/>
    <col min="6270" max="6271" width="9.140625" style="1" customWidth="1"/>
    <col min="6272" max="6281" width="9.140625" style="1"/>
    <col min="6282" max="6283" width="9.140625" style="1" customWidth="1"/>
    <col min="6284" max="6284" width="9.140625" style="1"/>
    <col min="6285" max="6286" width="9.140625" style="1" customWidth="1"/>
    <col min="6287" max="6296" width="9.140625" style="1"/>
    <col min="6297" max="6298" width="9.140625" style="1" customWidth="1"/>
    <col min="6299" max="6299" width="9.140625" style="1"/>
    <col min="6300" max="6301" width="9.140625" style="1" customWidth="1"/>
    <col min="6302" max="6311" width="9.140625" style="1"/>
    <col min="6312" max="6313" width="9.140625" style="1" customWidth="1"/>
    <col min="6314" max="6314" width="9.140625" style="1"/>
    <col min="6315" max="6316" width="9.140625" style="1" customWidth="1"/>
    <col min="6317" max="6326" width="9.140625" style="1"/>
    <col min="6327" max="6328" width="9.140625" style="1" customWidth="1"/>
    <col min="6329" max="6329" width="9.140625" style="1"/>
    <col min="6330" max="6331" width="9.140625" style="1" customWidth="1"/>
    <col min="6332" max="6341" width="9.140625" style="1"/>
    <col min="6342" max="6343" width="9.140625" style="1" customWidth="1"/>
    <col min="6344" max="6344" width="9.140625" style="1"/>
    <col min="6345" max="6346" width="9.140625" style="1" customWidth="1"/>
    <col min="6347" max="6356" width="9.140625" style="1"/>
    <col min="6357" max="6358" width="9.140625" style="1" customWidth="1"/>
    <col min="6359" max="6359" width="9.140625" style="1"/>
    <col min="6360" max="6361" width="9.140625" style="1" customWidth="1"/>
    <col min="6362" max="6371" width="9.140625" style="1"/>
    <col min="6372" max="6373" width="9.140625" style="1" customWidth="1"/>
    <col min="6374" max="6374" width="9.140625" style="1"/>
    <col min="6375" max="6376" width="9.140625" style="1" customWidth="1"/>
    <col min="6377" max="6386" width="9.140625" style="1"/>
    <col min="6387" max="6388" width="9.140625" style="1" customWidth="1"/>
    <col min="6389" max="6389" width="9.140625" style="1"/>
    <col min="6390" max="6391" width="9.140625" style="1" customWidth="1"/>
    <col min="6392" max="6401" width="9.140625" style="1"/>
    <col min="6402" max="6403" width="9.140625" style="1" customWidth="1"/>
    <col min="6404" max="6404" width="9.140625" style="1"/>
    <col min="6405" max="6406" width="9.140625" style="1" customWidth="1"/>
    <col min="6407" max="6416" width="9.140625" style="1"/>
    <col min="6417" max="6418" width="9.140625" style="1" customWidth="1"/>
    <col min="6419" max="6419" width="9.140625" style="1"/>
    <col min="6420" max="6421" width="9.140625" style="1" customWidth="1"/>
    <col min="6422" max="6431" width="9.140625" style="1"/>
    <col min="6432" max="6433" width="9.140625" style="1" customWidth="1"/>
    <col min="6434" max="6434" width="9.140625" style="1"/>
    <col min="6435" max="6436" width="9.140625" style="1" customWidth="1"/>
    <col min="6437" max="6446" width="9.140625" style="1"/>
    <col min="6447" max="6448" width="9.140625" style="1" customWidth="1"/>
    <col min="6449" max="6449" width="9.140625" style="1"/>
    <col min="6450" max="6451" width="9.140625" style="1" customWidth="1"/>
    <col min="6452" max="6461" width="9.140625" style="1"/>
    <col min="6462" max="6463" width="9.140625" style="1" customWidth="1"/>
    <col min="6464" max="6464" width="9.140625" style="1"/>
    <col min="6465" max="6466" width="9.140625" style="1" customWidth="1"/>
    <col min="6467" max="6476" width="9.140625" style="1"/>
    <col min="6477" max="6478" width="9.140625" style="1" customWidth="1"/>
    <col min="6479" max="6479" width="9.140625" style="1"/>
    <col min="6480" max="6481" width="9.140625" style="1" customWidth="1"/>
    <col min="6482" max="6491" width="9.140625" style="1"/>
    <col min="6492" max="6493" width="9.140625" style="1" customWidth="1"/>
    <col min="6494" max="6494" width="9.140625" style="1"/>
    <col min="6495" max="6496" width="9.140625" style="1" customWidth="1"/>
    <col min="6497" max="6506" width="9.140625" style="1"/>
    <col min="6507" max="6508" width="9.140625" style="1" customWidth="1"/>
    <col min="6509" max="6509" width="9.140625" style="1"/>
    <col min="6510" max="6511" width="9.140625" style="1" customWidth="1"/>
    <col min="6512" max="6521" width="9.140625" style="1"/>
    <col min="6522" max="6523" width="9.140625" style="1" customWidth="1"/>
    <col min="6524" max="6524" width="9.140625" style="1"/>
    <col min="6525" max="6526" width="9.140625" style="1" customWidth="1"/>
    <col min="6527" max="6536" width="9.140625" style="1"/>
    <col min="6537" max="6538" width="9.140625" style="1" customWidth="1"/>
    <col min="6539" max="6539" width="9.140625" style="1"/>
    <col min="6540" max="6541" width="9.140625" style="1" customWidth="1"/>
    <col min="6542" max="6551" width="9.140625" style="1"/>
    <col min="6552" max="6553" width="9.140625" style="1" customWidth="1"/>
    <col min="6554" max="6554" width="9.140625" style="1"/>
    <col min="6555" max="6556" width="9.140625" style="1" customWidth="1"/>
    <col min="6557" max="6566" width="9.140625" style="1"/>
    <col min="6567" max="6568" width="9.140625" style="1" customWidth="1"/>
    <col min="6569" max="6569" width="9.140625" style="1"/>
    <col min="6570" max="6571" width="9.140625" style="1" customWidth="1"/>
    <col min="6572" max="6581" width="9.140625" style="1"/>
    <col min="6582" max="6583" width="9.140625" style="1" customWidth="1"/>
    <col min="6584" max="6584" width="9.140625" style="1"/>
    <col min="6585" max="6586" width="9.140625" style="1" customWidth="1"/>
    <col min="6587" max="6596" width="9.140625" style="1"/>
    <col min="6597" max="6598" width="9.140625" style="1" customWidth="1"/>
    <col min="6599" max="6599" width="9.140625" style="1"/>
    <col min="6600" max="6601" width="9.140625" style="1" customWidth="1"/>
    <col min="6602" max="6611" width="9.140625" style="1"/>
    <col min="6612" max="6613" width="9.140625" style="1" customWidth="1"/>
    <col min="6614" max="6614" width="9.140625" style="1"/>
    <col min="6615" max="6616" width="9.140625" style="1" customWidth="1"/>
    <col min="6617" max="6626" width="9.140625" style="1"/>
    <col min="6627" max="6628" width="9.140625" style="1" customWidth="1"/>
    <col min="6629" max="6629" width="9.140625" style="1"/>
    <col min="6630" max="6631" width="9.140625" style="1" customWidth="1"/>
    <col min="6632" max="6641" width="9.140625" style="1"/>
    <col min="6642" max="6643" width="9.140625" style="1" customWidth="1"/>
    <col min="6644" max="6644" width="9.140625" style="1"/>
    <col min="6645" max="6646" width="9.140625" style="1" customWidth="1"/>
    <col min="6647" max="6656" width="9.140625" style="1"/>
    <col min="6657" max="6658" width="9.140625" style="1" customWidth="1"/>
    <col min="6659" max="6659" width="9.140625" style="1"/>
    <col min="6660" max="6661" width="9.140625" style="1" customWidth="1"/>
    <col min="6662" max="6671" width="9.140625" style="1"/>
    <col min="6672" max="6673" width="9.140625" style="1" customWidth="1"/>
    <col min="6674" max="6674" width="9.140625" style="1"/>
    <col min="6675" max="6676" width="9.140625" style="1" customWidth="1"/>
    <col min="6677" max="6686" width="9.140625" style="1"/>
    <col min="6687" max="6688" width="9.140625" style="1" customWidth="1"/>
    <col min="6689" max="6689" width="9.140625" style="1"/>
    <col min="6690" max="6691" width="9.140625" style="1" customWidth="1"/>
    <col min="6692" max="6701" width="9.140625" style="1"/>
    <col min="6702" max="6703" width="9.140625" style="1" customWidth="1"/>
    <col min="6704" max="6704" width="9.140625" style="1"/>
    <col min="6705" max="6706" width="9.140625" style="1" customWidth="1"/>
    <col min="6707" max="6716" width="9.140625" style="1"/>
    <col min="6717" max="6718" width="9.140625" style="1" customWidth="1"/>
    <col min="6719" max="6719" width="9.140625" style="1"/>
    <col min="6720" max="6721" width="9.140625" style="1" customWidth="1"/>
    <col min="6722" max="6731" width="9.140625" style="1"/>
    <col min="6732" max="6733" width="9.140625" style="1" customWidth="1"/>
    <col min="6734" max="6734" width="9.140625" style="1"/>
    <col min="6735" max="6736" width="9.140625" style="1" customWidth="1"/>
    <col min="6737" max="6746" width="9.140625" style="1"/>
    <col min="6747" max="6748" width="9.140625" style="1" customWidth="1"/>
    <col min="6749" max="6749" width="9.140625" style="1"/>
    <col min="6750" max="6751" width="9.140625" style="1" customWidth="1"/>
    <col min="6752" max="6761" width="9.140625" style="1"/>
    <col min="6762" max="6763" width="9.140625" style="1" customWidth="1"/>
    <col min="6764" max="6764" width="9.140625" style="1"/>
    <col min="6765" max="6766" width="9.140625" style="1" customWidth="1"/>
    <col min="6767" max="6776" width="9.140625" style="1"/>
    <col min="6777" max="6778" width="9.140625" style="1" customWidth="1"/>
    <col min="6779" max="6779" width="9.140625" style="1"/>
    <col min="6780" max="6781" width="9.140625" style="1" customWidth="1"/>
    <col min="6782" max="6791" width="9.140625" style="1"/>
    <col min="6792" max="6793" width="9.140625" style="1" customWidth="1"/>
    <col min="6794" max="6794" width="9.140625" style="1"/>
    <col min="6795" max="6796" width="9.140625" style="1" customWidth="1"/>
    <col min="6797" max="6806" width="9.140625" style="1"/>
    <col min="6807" max="6808" width="9.140625" style="1" customWidth="1"/>
    <col min="6809" max="6809" width="9.140625" style="1"/>
    <col min="6810" max="6811" width="9.140625" style="1" customWidth="1"/>
    <col min="6812" max="6821" width="9.140625" style="1"/>
    <col min="6822" max="6823" width="9.140625" style="1" customWidth="1"/>
    <col min="6824" max="6824" width="9.140625" style="1"/>
    <col min="6825" max="6826" width="9.140625" style="1" customWidth="1"/>
    <col min="6827" max="6836" width="9.140625" style="1"/>
    <col min="6837" max="6838" width="9.140625" style="1" customWidth="1"/>
    <col min="6839" max="6839" width="9.140625" style="1"/>
    <col min="6840" max="6841" width="9.140625" style="1" customWidth="1"/>
    <col min="6842" max="6851" width="9.140625" style="1"/>
    <col min="6852" max="6853" width="9.140625" style="1" customWidth="1"/>
    <col min="6854" max="6854" width="9.140625" style="1"/>
    <col min="6855" max="6856" width="9.140625" style="1" customWidth="1"/>
    <col min="6857" max="6866" width="9.140625" style="1"/>
    <col min="6867" max="6868" width="9.140625" style="1" customWidth="1"/>
    <col min="6869" max="6869" width="9.140625" style="1"/>
    <col min="6870" max="6871" width="9.140625" style="1" customWidth="1"/>
    <col min="6872" max="6881" width="9.140625" style="1"/>
    <col min="6882" max="6883" width="9.140625" style="1" customWidth="1"/>
    <col min="6884" max="6884" width="9.140625" style="1"/>
    <col min="6885" max="6886" width="9.140625" style="1" customWidth="1"/>
    <col min="6887" max="6896" width="9.140625" style="1"/>
    <col min="6897" max="6898" width="9.140625" style="1" customWidth="1"/>
    <col min="6899" max="6899" width="9.140625" style="1"/>
    <col min="6900" max="6901" width="9.140625" style="1" customWidth="1"/>
    <col min="6902" max="6911" width="9.140625" style="1"/>
    <col min="6912" max="6913" width="9.140625" style="1" customWidth="1"/>
    <col min="6914" max="6914" width="9.140625" style="1"/>
    <col min="6915" max="6916" width="9.140625" style="1" customWidth="1"/>
    <col min="6917" max="6926" width="9.140625" style="1"/>
    <col min="6927" max="6928" width="9.140625" style="1" customWidth="1"/>
    <col min="6929" max="6929" width="9.140625" style="1"/>
    <col min="6930" max="6931" width="9.140625" style="1" customWidth="1"/>
    <col min="6932" max="6941" width="9.140625" style="1"/>
    <col min="6942" max="6943" width="9.140625" style="1" customWidth="1"/>
    <col min="6944" max="6944" width="9.140625" style="1"/>
    <col min="6945" max="6946" width="9.140625" style="1" customWidth="1"/>
    <col min="6947" max="6956" width="9.140625" style="1"/>
    <col min="6957" max="6958" width="9.140625" style="1" customWidth="1"/>
    <col min="6959" max="6959" width="9.140625" style="1"/>
    <col min="6960" max="6961" width="9.140625" style="1" customWidth="1"/>
    <col min="6962" max="6971" width="9.140625" style="1"/>
    <col min="6972" max="6973" width="9.140625" style="1" customWidth="1"/>
    <col min="6974" max="6974" width="9.140625" style="1"/>
    <col min="6975" max="6976" width="9.140625" style="1" customWidth="1"/>
    <col min="6977" max="6986" width="9.140625" style="1"/>
    <col min="6987" max="6988" width="9.140625" style="1" customWidth="1"/>
    <col min="6989" max="6989" width="9.140625" style="1"/>
    <col min="6990" max="6991" width="9.140625" style="1" customWidth="1"/>
    <col min="6992" max="7001" width="9.140625" style="1"/>
    <col min="7002" max="7003" width="9.140625" style="1" customWidth="1"/>
    <col min="7004" max="7004" width="9.140625" style="1"/>
    <col min="7005" max="7006" width="9.140625" style="1" customWidth="1"/>
    <col min="7007" max="7016" width="9.140625" style="1"/>
    <col min="7017" max="7018" width="9.140625" style="1" customWidth="1"/>
    <col min="7019" max="7019" width="9.140625" style="1"/>
    <col min="7020" max="7021" width="9.140625" style="1" customWidth="1"/>
    <col min="7022" max="7031" width="9.140625" style="1"/>
    <col min="7032" max="7033" width="9.140625" style="1" customWidth="1"/>
    <col min="7034" max="7034" width="9.140625" style="1"/>
    <col min="7035" max="7036" width="9.140625" style="1" customWidth="1"/>
    <col min="7037" max="7046" width="9.140625" style="1"/>
    <col min="7047" max="7048" width="9.140625" style="1" customWidth="1"/>
    <col min="7049" max="7049" width="9.140625" style="1"/>
    <col min="7050" max="7051" width="9.140625" style="1" customWidth="1"/>
    <col min="7052" max="7061" width="9.140625" style="1"/>
    <col min="7062" max="7063" width="9.140625" style="1" customWidth="1"/>
    <col min="7064" max="7064" width="9.140625" style="1"/>
    <col min="7065" max="7066" width="9.140625" style="1" customWidth="1"/>
    <col min="7067" max="7076" width="9.140625" style="1"/>
    <col min="7077" max="7078" width="9.140625" style="1" customWidth="1"/>
    <col min="7079" max="7079" width="9.140625" style="1"/>
    <col min="7080" max="7081" width="9.140625" style="1" customWidth="1"/>
    <col min="7082" max="7091" width="9.140625" style="1"/>
    <col min="7092" max="7093" width="9.140625" style="1" customWidth="1"/>
    <col min="7094" max="7094" width="9.140625" style="1"/>
    <col min="7095" max="7096" width="9.140625" style="1" customWidth="1"/>
    <col min="7097" max="7106" width="9.140625" style="1"/>
    <col min="7107" max="7108" width="9.140625" style="1" customWidth="1"/>
    <col min="7109" max="7109" width="9.140625" style="1"/>
    <col min="7110" max="7111" width="9.140625" style="1" customWidth="1"/>
    <col min="7112" max="7121" width="9.140625" style="1"/>
    <col min="7122" max="7123" width="9.140625" style="1" customWidth="1"/>
    <col min="7124" max="7124" width="9.140625" style="1"/>
    <col min="7125" max="7126" width="9.140625" style="1" customWidth="1"/>
    <col min="7127" max="7136" width="9.140625" style="1"/>
    <col min="7137" max="7138" width="9.140625" style="1" customWidth="1"/>
    <col min="7139" max="7139" width="9.140625" style="1"/>
    <col min="7140" max="7141" width="9.140625" style="1" customWidth="1"/>
    <col min="7142" max="7151" width="9.140625" style="1"/>
    <col min="7152" max="7153" width="9.140625" style="1" customWidth="1"/>
    <col min="7154" max="7154" width="9.140625" style="1"/>
    <col min="7155" max="7156" width="9.140625" style="1" customWidth="1"/>
    <col min="7157" max="7166" width="9.140625" style="1"/>
    <col min="7167" max="7168" width="9.140625" style="1" customWidth="1"/>
    <col min="7169" max="7169" width="9.140625" style="1"/>
    <col min="7170" max="7171" width="9.140625" style="1" customWidth="1"/>
    <col min="7172" max="7181" width="9.140625" style="1"/>
    <col min="7182" max="7183" width="9.140625" style="1" customWidth="1"/>
    <col min="7184" max="7184" width="9.140625" style="1"/>
    <col min="7185" max="7186" width="9.140625" style="1" customWidth="1"/>
    <col min="7187" max="7196" width="9.140625" style="1"/>
    <col min="7197" max="7198" width="9.140625" style="1" customWidth="1"/>
    <col min="7199" max="7199" width="9.140625" style="1"/>
    <col min="7200" max="7201" width="9.140625" style="1" customWidth="1"/>
    <col min="7202" max="7211" width="9.140625" style="1"/>
    <col min="7212" max="7213" width="9.140625" style="1" customWidth="1"/>
    <col min="7214" max="7214" width="9.140625" style="1"/>
    <col min="7215" max="7216" width="9.140625" style="1" customWidth="1"/>
    <col min="7217" max="7226" width="9.140625" style="1"/>
    <col min="7227" max="7228" width="9.140625" style="1" customWidth="1"/>
    <col min="7229" max="7229" width="9.140625" style="1"/>
    <col min="7230" max="7231" width="9.140625" style="1" customWidth="1"/>
    <col min="7232" max="7241" width="9.140625" style="1"/>
    <col min="7242" max="7243" width="9.140625" style="1" customWidth="1"/>
    <col min="7244" max="7244" width="9.140625" style="1"/>
    <col min="7245" max="7246" width="9.140625" style="1" customWidth="1"/>
    <col min="7247" max="7256" width="9.140625" style="1"/>
    <col min="7257" max="7258" width="9.140625" style="1" customWidth="1"/>
    <col min="7259" max="7259" width="9.140625" style="1"/>
    <col min="7260" max="7261" width="9.140625" style="1" customWidth="1"/>
    <col min="7262" max="7271" width="9.140625" style="1"/>
    <col min="7272" max="7273" width="9.140625" style="1" customWidth="1"/>
    <col min="7274" max="7274" width="9.140625" style="1"/>
    <col min="7275" max="7276" width="9.140625" style="1" customWidth="1"/>
    <col min="7277" max="7286" width="9.140625" style="1"/>
    <col min="7287" max="7288" width="9.140625" style="1" customWidth="1"/>
    <col min="7289" max="7289" width="9.140625" style="1"/>
    <col min="7290" max="7291" width="9.140625" style="1" customWidth="1"/>
    <col min="7292" max="7301" width="9.140625" style="1"/>
    <col min="7302" max="7303" width="9.140625" style="1" customWidth="1"/>
    <col min="7304" max="7304" width="9.140625" style="1"/>
    <col min="7305" max="7306" width="9.140625" style="1" customWidth="1"/>
    <col min="7307" max="7316" width="9.140625" style="1"/>
    <col min="7317" max="7318" width="9.140625" style="1" customWidth="1"/>
    <col min="7319" max="7319" width="9.140625" style="1"/>
    <col min="7320" max="7321" width="9.140625" style="1" customWidth="1"/>
    <col min="7322" max="7331" width="9.140625" style="1"/>
    <col min="7332" max="7333" width="9.140625" style="1" customWidth="1"/>
    <col min="7334" max="7334" width="9.140625" style="1"/>
    <col min="7335" max="7336" width="9.140625" style="1" customWidth="1"/>
    <col min="7337" max="7346" width="9.140625" style="1"/>
    <col min="7347" max="7348" width="9.140625" style="1" customWidth="1"/>
    <col min="7349" max="7349" width="9.140625" style="1"/>
    <col min="7350" max="7351" width="9.140625" style="1" customWidth="1"/>
    <col min="7352" max="7361" width="9.140625" style="1"/>
    <col min="7362" max="7363" width="9.140625" style="1" customWidth="1"/>
    <col min="7364" max="7364" width="9.140625" style="1"/>
    <col min="7365" max="7366" width="9.140625" style="1" customWidth="1"/>
    <col min="7367" max="7376" width="9.140625" style="1"/>
    <col min="7377" max="7378" width="9.140625" style="1" customWidth="1"/>
    <col min="7379" max="7379" width="9.140625" style="1"/>
    <col min="7380" max="7381" width="9.140625" style="1" customWidth="1"/>
    <col min="7382" max="7391" width="9.140625" style="1"/>
    <col min="7392" max="7393" width="9.140625" style="1" customWidth="1"/>
    <col min="7394" max="7394" width="9.140625" style="1"/>
    <col min="7395" max="7396" width="9.140625" style="1" customWidth="1"/>
    <col min="7397" max="7406" width="9.140625" style="1"/>
    <col min="7407" max="7408" width="9.140625" style="1" customWidth="1"/>
    <col min="7409" max="7409" width="9.140625" style="1"/>
    <col min="7410" max="7411" width="9.140625" style="1" customWidth="1"/>
    <col min="7412" max="7421" width="9.140625" style="1"/>
    <col min="7422" max="7423" width="9.140625" style="1" customWidth="1"/>
    <col min="7424" max="7424" width="9.140625" style="1"/>
    <col min="7425" max="7426" width="9.140625" style="1" customWidth="1"/>
    <col min="7427" max="7436" width="9.140625" style="1"/>
    <col min="7437" max="7438" width="9.140625" style="1" customWidth="1"/>
    <col min="7439" max="7439" width="9.140625" style="1"/>
    <col min="7440" max="7441" width="9.140625" style="1" customWidth="1"/>
    <col min="7442" max="7451" width="9.140625" style="1"/>
    <col min="7452" max="7453" width="9.140625" style="1" customWidth="1"/>
    <col min="7454" max="7454" width="9.140625" style="1"/>
    <col min="7455" max="7456" width="9.140625" style="1" customWidth="1"/>
    <col min="7457" max="7466" width="9.140625" style="1"/>
    <col min="7467" max="7468" width="9.140625" style="1" customWidth="1"/>
    <col min="7469" max="7469" width="9.140625" style="1"/>
    <col min="7470" max="7471" width="9.140625" style="1" customWidth="1"/>
    <col min="7472" max="7481" width="9.140625" style="1"/>
    <col min="7482" max="7483" width="9.140625" style="1" customWidth="1"/>
    <col min="7484" max="7484" width="9.140625" style="1"/>
    <col min="7485" max="7486" width="9.140625" style="1" customWidth="1"/>
    <col min="7487" max="7496" width="9.140625" style="1"/>
    <col min="7497" max="7498" width="9.140625" style="1" customWidth="1"/>
    <col min="7499" max="7499" width="9.140625" style="1"/>
    <col min="7500" max="7501" width="9.140625" style="1" customWidth="1"/>
    <col min="7502" max="7511" width="9.140625" style="1"/>
    <col min="7512" max="7513" width="9.140625" style="1" customWidth="1"/>
    <col min="7514" max="7514" width="9.140625" style="1"/>
    <col min="7515" max="7516" width="9.140625" style="1" customWidth="1"/>
    <col min="7517" max="7526" width="9.140625" style="1"/>
    <col min="7527" max="7528" width="9.140625" style="1" customWidth="1"/>
    <col min="7529" max="7529" width="9.140625" style="1"/>
    <col min="7530" max="7531" width="9.140625" style="1" customWidth="1"/>
    <col min="7532" max="7541" width="9.140625" style="1"/>
    <col min="7542" max="7543" width="9.140625" style="1" customWidth="1"/>
    <col min="7544" max="7544" width="9.140625" style="1"/>
    <col min="7545" max="7546" width="9.140625" style="1" customWidth="1"/>
    <col min="7547" max="7556" width="9.140625" style="1"/>
    <col min="7557" max="7558" width="9.140625" style="1" customWidth="1"/>
    <col min="7559" max="7559" width="9.140625" style="1"/>
    <col min="7560" max="7561" width="9.140625" style="1" customWidth="1"/>
    <col min="7562" max="7571" width="9.140625" style="1"/>
    <col min="7572" max="7573" width="9.140625" style="1" customWidth="1"/>
    <col min="7574" max="7574" width="9.140625" style="1"/>
    <col min="7575" max="7576" width="9.140625" style="1" customWidth="1"/>
    <col min="7577" max="7586" width="9.140625" style="1"/>
    <col min="7587" max="7588" width="9.140625" style="1" customWidth="1"/>
    <col min="7589" max="7589" width="9.140625" style="1"/>
    <col min="7590" max="7591" width="9.140625" style="1" customWidth="1"/>
    <col min="7592" max="7601" width="9.140625" style="1"/>
    <col min="7602" max="7603" width="9.140625" style="1" customWidth="1"/>
    <col min="7604" max="7604" width="9.140625" style="1"/>
    <col min="7605" max="7606" width="9.140625" style="1" customWidth="1"/>
    <col min="7607" max="7616" width="9.140625" style="1"/>
    <col min="7617" max="7618" width="9.140625" style="1" customWidth="1"/>
    <col min="7619" max="7619" width="9.140625" style="1"/>
    <col min="7620" max="7621" width="9.140625" style="1" customWidth="1"/>
    <col min="7622" max="7631" width="9.140625" style="1"/>
    <col min="7632" max="7633" width="9.140625" style="1" customWidth="1"/>
    <col min="7634" max="7634" width="9.140625" style="1"/>
    <col min="7635" max="7636" width="9.140625" style="1" customWidth="1"/>
    <col min="7637" max="7646" width="9.140625" style="1"/>
    <col min="7647" max="7648" width="9.140625" style="1" customWidth="1"/>
    <col min="7649" max="7649" width="9.140625" style="1"/>
    <col min="7650" max="7651" width="9.140625" style="1" customWidth="1"/>
    <col min="7652" max="7661" width="9.140625" style="1"/>
    <col min="7662" max="7663" width="9.140625" style="1" customWidth="1"/>
    <col min="7664" max="7664" width="9.140625" style="1"/>
    <col min="7665" max="7666" width="9.140625" style="1" customWidth="1"/>
    <col min="7667" max="7676" width="9.140625" style="1"/>
    <col min="7677" max="7678" width="9.140625" style="1" customWidth="1"/>
    <col min="7679" max="7679" width="9.140625" style="1"/>
    <col min="7680" max="7681" width="9.140625" style="1" customWidth="1"/>
    <col min="7682" max="7691" width="9.140625" style="1"/>
    <col min="7692" max="7693" width="9.140625" style="1" customWidth="1"/>
    <col min="7694" max="7694" width="9.140625" style="1"/>
    <col min="7695" max="7696" width="9.140625" style="1" customWidth="1"/>
    <col min="7697" max="7706" width="9.140625" style="1"/>
    <col min="7707" max="7708" width="9.140625" style="1" customWidth="1"/>
    <col min="7709" max="7709" width="9.140625" style="1"/>
    <col min="7710" max="7711" width="9.140625" style="1" customWidth="1"/>
    <col min="7712" max="7721" width="9.140625" style="1"/>
    <col min="7722" max="7723" width="9.140625" style="1" customWidth="1"/>
    <col min="7724" max="7724" width="9.140625" style="1"/>
    <col min="7725" max="7726" width="9.140625" style="1" customWidth="1"/>
    <col min="7727" max="7736" width="9.140625" style="1"/>
    <col min="7737" max="7738" width="9.140625" style="1" customWidth="1"/>
    <col min="7739" max="7739" width="9.140625" style="1"/>
    <col min="7740" max="7741" width="9.140625" style="1" customWidth="1"/>
    <col min="7742" max="7751" width="9.140625" style="1"/>
    <col min="7752" max="7753" width="9.140625" style="1" customWidth="1"/>
    <col min="7754" max="7754" width="9.140625" style="1"/>
    <col min="7755" max="7756" width="9.140625" style="1" customWidth="1"/>
    <col min="7757" max="7766" width="9.140625" style="1"/>
    <col min="7767" max="7768" width="9.140625" style="1" customWidth="1"/>
    <col min="7769" max="7769" width="9.140625" style="1"/>
    <col min="7770" max="7771" width="9.140625" style="1" customWidth="1"/>
    <col min="7772" max="7781" width="9.140625" style="1"/>
    <col min="7782" max="7783" width="9.140625" style="1" customWidth="1"/>
    <col min="7784" max="7784" width="9.140625" style="1"/>
    <col min="7785" max="7786" width="9.140625" style="1" customWidth="1"/>
    <col min="7787" max="7796" width="9.140625" style="1"/>
    <col min="7797" max="7798" width="9.140625" style="1" customWidth="1"/>
    <col min="7799" max="7799" width="9.140625" style="1"/>
    <col min="7800" max="7801" width="9.140625" style="1" customWidth="1"/>
    <col min="7802" max="7811" width="9.140625" style="1"/>
    <col min="7812" max="7813" width="9.140625" style="1" customWidth="1"/>
    <col min="7814" max="7814" width="9.140625" style="1"/>
    <col min="7815" max="7816" width="9.140625" style="1" customWidth="1"/>
    <col min="7817" max="7826" width="9.140625" style="1"/>
    <col min="7827" max="7828" width="9.140625" style="1" customWidth="1"/>
    <col min="7829" max="7829" width="9.140625" style="1"/>
    <col min="7830" max="7831" width="9.140625" style="1" customWidth="1"/>
    <col min="7832" max="7841" width="9.140625" style="1"/>
    <col min="7842" max="7843" width="9.140625" style="1" customWidth="1"/>
    <col min="7844" max="7844" width="9.140625" style="1"/>
    <col min="7845" max="7846" width="9.140625" style="1" customWidth="1"/>
    <col min="7847" max="7856" width="9.140625" style="1"/>
    <col min="7857" max="7858" width="9.140625" style="1" customWidth="1"/>
    <col min="7859" max="7859" width="9.140625" style="1"/>
    <col min="7860" max="7861" width="9.140625" style="1" customWidth="1"/>
    <col min="7862" max="7871" width="9.140625" style="1"/>
    <col min="7872" max="7873" width="9.140625" style="1" customWidth="1"/>
    <col min="7874" max="7874" width="9.140625" style="1"/>
    <col min="7875" max="7876" width="9.140625" style="1" customWidth="1"/>
    <col min="7877" max="7886" width="9.140625" style="1"/>
    <col min="7887" max="7888" width="9.140625" style="1" customWidth="1"/>
    <col min="7889" max="7889" width="9.140625" style="1"/>
    <col min="7890" max="7891" width="9.140625" style="1" customWidth="1"/>
    <col min="7892" max="7901" width="9.140625" style="1"/>
    <col min="7902" max="7903" width="9.140625" style="1" customWidth="1"/>
    <col min="7904" max="7904" width="9.140625" style="1"/>
    <col min="7905" max="7906" width="9.140625" style="1" customWidth="1"/>
    <col min="7907" max="7916" width="9.140625" style="1"/>
    <col min="7917" max="7918" width="9.140625" style="1" customWidth="1"/>
    <col min="7919" max="7919" width="9.140625" style="1"/>
    <col min="7920" max="7921" width="9.140625" style="1" customWidth="1"/>
    <col min="7922" max="7931" width="9.140625" style="1"/>
    <col min="7932" max="7933" width="9.140625" style="1" customWidth="1"/>
    <col min="7934" max="7934" width="9.140625" style="1"/>
    <col min="7935" max="7936" width="9.140625" style="1" customWidth="1"/>
    <col min="7937" max="7946" width="9.140625" style="1"/>
    <col min="7947" max="7948" width="9.140625" style="1" customWidth="1"/>
    <col min="7949" max="7949" width="9.140625" style="1"/>
    <col min="7950" max="7951" width="9.140625" style="1" customWidth="1"/>
    <col min="7952" max="7961" width="9.140625" style="1"/>
    <col min="7962" max="7963" width="9.140625" style="1" customWidth="1"/>
    <col min="7964" max="7964" width="9.140625" style="1"/>
    <col min="7965" max="7966" width="9.140625" style="1" customWidth="1"/>
    <col min="7967" max="7976" width="9.140625" style="1"/>
    <col min="7977" max="7978" width="9.140625" style="1" customWidth="1"/>
    <col min="7979" max="7979" width="9.140625" style="1"/>
    <col min="7980" max="7981" width="9.140625" style="1" customWidth="1"/>
    <col min="7982" max="7991" width="9.140625" style="1"/>
    <col min="7992" max="7993" width="9.140625" style="1" customWidth="1"/>
    <col min="7994" max="7994" width="9.140625" style="1"/>
    <col min="7995" max="7996" width="9.140625" style="1" customWidth="1"/>
    <col min="7997" max="8006" width="9.140625" style="1"/>
    <col min="8007" max="8008" width="9.140625" style="1" customWidth="1"/>
    <col min="8009" max="8009" width="9.140625" style="1"/>
    <col min="8010" max="8011" width="9.140625" style="1" customWidth="1"/>
    <col min="8012" max="8021" width="9.140625" style="1"/>
    <col min="8022" max="8023" width="9.140625" style="1" customWidth="1"/>
    <col min="8024" max="8024" width="9.140625" style="1"/>
    <col min="8025" max="8026" width="9.140625" style="1" customWidth="1"/>
    <col min="8027" max="8036" width="9.140625" style="1"/>
    <col min="8037" max="8038" width="9.140625" style="1" customWidth="1"/>
    <col min="8039" max="8039" width="9.140625" style="1"/>
    <col min="8040" max="8041" width="9.140625" style="1" customWidth="1"/>
    <col min="8042" max="8051" width="9.140625" style="1"/>
    <col min="8052" max="8053" width="9.140625" style="1" customWidth="1"/>
    <col min="8054" max="8054" width="9.140625" style="1"/>
    <col min="8055" max="8056" width="9.140625" style="1" customWidth="1"/>
    <col min="8057" max="8066" width="9.140625" style="1"/>
    <col min="8067" max="8068" width="9.140625" style="1" customWidth="1"/>
    <col min="8069" max="8069" width="9.140625" style="1"/>
    <col min="8070" max="8071" width="9.140625" style="1" customWidth="1"/>
    <col min="8072" max="8081" width="9.140625" style="1"/>
    <col min="8082" max="8083" width="9.140625" style="1" customWidth="1"/>
    <col min="8084" max="8084" width="9.140625" style="1"/>
    <col min="8085" max="8086" width="9.140625" style="1" customWidth="1"/>
    <col min="8087" max="8096" width="9.140625" style="1"/>
    <col min="8097" max="8098" width="9.140625" style="1" customWidth="1"/>
    <col min="8099" max="8099" width="9.140625" style="1"/>
    <col min="8100" max="8101" width="9.140625" style="1" customWidth="1"/>
    <col min="8102" max="8111" width="9.140625" style="1"/>
    <col min="8112" max="8113" width="9.140625" style="1" customWidth="1"/>
    <col min="8114" max="8114" width="9.140625" style="1"/>
    <col min="8115" max="8116" width="9.140625" style="1" customWidth="1"/>
    <col min="8117" max="8126" width="9.140625" style="1"/>
    <col min="8127" max="8128" width="9.140625" style="1" customWidth="1"/>
    <col min="8129" max="8129" width="9.140625" style="1"/>
    <col min="8130" max="8131" width="9.140625" style="1" customWidth="1"/>
    <col min="8132" max="8141" width="9.140625" style="1"/>
    <col min="8142" max="8143" width="9.140625" style="1" customWidth="1"/>
    <col min="8144" max="8144" width="9.140625" style="1"/>
    <col min="8145" max="8146" width="9.140625" style="1" customWidth="1"/>
    <col min="8147" max="8156" width="9.140625" style="1"/>
    <col min="8157" max="8158" width="9.140625" style="1" customWidth="1"/>
    <col min="8159" max="8159" width="9.140625" style="1"/>
    <col min="8160" max="8161" width="9.140625" style="1" customWidth="1"/>
    <col min="8162" max="8171" width="9.140625" style="1"/>
    <col min="8172" max="8173" width="9.140625" style="1" customWidth="1"/>
    <col min="8174" max="8174" width="9.140625" style="1"/>
    <col min="8175" max="8176" width="9.140625" style="1" customWidth="1"/>
    <col min="8177" max="8186" width="9.140625" style="1"/>
    <col min="8187" max="8188" width="9.140625" style="1" customWidth="1"/>
    <col min="8189" max="8189" width="9.140625" style="1"/>
    <col min="8190" max="8191" width="9.140625" style="1" customWidth="1"/>
    <col min="8192" max="8201" width="9.140625" style="1"/>
    <col min="8202" max="8203" width="9.140625" style="1" customWidth="1"/>
    <col min="8204" max="8204" width="9.140625" style="1"/>
    <col min="8205" max="8206" width="9.140625" style="1" customWidth="1"/>
    <col min="8207" max="8216" width="9.140625" style="1"/>
    <col min="8217" max="8218" width="9.140625" style="1" customWidth="1"/>
    <col min="8219" max="8219" width="9.140625" style="1"/>
    <col min="8220" max="8221" width="9.140625" style="1" customWidth="1"/>
    <col min="8222" max="8231" width="9.140625" style="1"/>
    <col min="8232" max="8233" width="9.140625" style="1" customWidth="1"/>
    <col min="8234" max="8234" width="9.140625" style="1"/>
    <col min="8235" max="8236" width="9.140625" style="1" customWidth="1"/>
    <col min="8237" max="8246" width="9.140625" style="1"/>
    <col min="8247" max="8248" width="9.140625" style="1" customWidth="1"/>
    <col min="8249" max="8249" width="9.140625" style="1"/>
    <col min="8250" max="8251" width="9.140625" style="1" customWidth="1"/>
    <col min="8252" max="8261" width="9.140625" style="1"/>
    <col min="8262" max="8263" width="9.140625" style="1" customWidth="1"/>
    <col min="8264" max="8264" width="9.140625" style="1"/>
    <col min="8265" max="8266" width="9.140625" style="1" customWidth="1"/>
    <col min="8267" max="8276" width="9.140625" style="1"/>
    <col min="8277" max="8278" width="9.140625" style="1" customWidth="1"/>
    <col min="8279" max="8279" width="9.140625" style="1"/>
    <col min="8280" max="8281" width="9.140625" style="1" customWidth="1"/>
    <col min="8282" max="8291" width="9.140625" style="1"/>
    <col min="8292" max="8293" width="9.140625" style="1" customWidth="1"/>
    <col min="8294" max="8294" width="9.140625" style="1"/>
    <col min="8295" max="8296" width="9.140625" style="1" customWidth="1"/>
    <col min="8297" max="8306" width="9.140625" style="1"/>
    <col min="8307" max="8308" width="9.140625" style="1" customWidth="1"/>
    <col min="8309" max="8309" width="9.140625" style="1"/>
    <col min="8310" max="8311" width="9.140625" style="1" customWidth="1"/>
    <col min="8312" max="8321" width="9.140625" style="1"/>
    <col min="8322" max="8323" width="9.140625" style="1" customWidth="1"/>
    <col min="8324" max="8324" width="9.140625" style="1"/>
    <col min="8325" max="8326" width="9.140625" style="1" customWidth="1"/>
    <col min="8327" max="8336" width="9.140625" style="1"/>
    <col min="8337" max="8338" width="9.140625" style="1" customWidth="1"/>
    <col min="8339" max="8339" width="9.140625" style="1"/>
    <col min="8340" max="8341" width="9.140625" style="1" customWidth="1"/>
    <col min="8342" max="8351" width="9.140625" style="1"/>
    <col min="8352" max="8353" width="9.140625" style="1" customWidth="1"/>
    <col min="8354" max="8354" width="9.140625" style="1"/>
    <col min="8355" max="8356" width="9.140625" style="1" customWidth="1"/>
    <col min="8357" max="8366" width="9.140625" style="1"/>
    <col min="8367" max="8368" width="9.140625" style="1" customWidth="1"/>
    <col min="8369" max="8369" width="9.140625" style="1"/>
    <col min="8370" max="8371" width="9.140625" style="1" customWidth="1"/>
    <col min="8372" max="8381" width="9.140625" style="1"/>
    <col min="8382" max="8383" width="9.140625" style="1" customWidth="1"/>
    <col min="8384" max="8384" width="9.140625" style="1"/>
    <col min="8385" max="8386" width="9.140625" style="1" customWidth="1"/>
    <col min="8387" max="8396" width="9.140625" style="1"/>
    <col min="8397" max="8398" width="9.140625" style="1" customWidth="1"/>
    <col min="8399" max="8399" width="9.140625" style="1"/>
    <col min="8400" max="8401" width="9.140625" style="1" customWidth="1"/>
    <col min="8402" max="8411" width="9.140625" style="1"/>
    <col min="8412" max="8413" width="9.140625" style="1" customWidth="1"/>
    <col min="8414" max="8414" width="9.140625" style="1"/>
    <col min="8415" max="8416" width="9.140625" style="1" customWidth="1"/>
    <col min="8417" max="8426" width="9.140625" style="1"/>
    <col min="8427" max="8428" width="9.140625" style="1" customWidth="1"/>
    <col min="8429" max="8429" width="9.140625" style="1"/>
    <col min="8430" max="8431" width="9.140625" style="1" customWidth="1"/>
    <col min="8432" max="8441" width="9.140625" style="1"/>
    <col min="8442" max="8443" width="9.140625" style="1" customWidth="1"/>
    <col min="8444" max="8444" width="9.140625" style="1"/>
    <col min="8445" max="8446" width="9.140625" style="1" customWidth="1"/>
    <col min="8447" max="8456" width="9.140625" style="1"/>
    <col min="8457" max="8458" width="9.140625" style="1" customWidth="1"/>
    <col min="8459" max="8459" width="9.140625" style="1"/>
    <col min="8460" max="8461" width="9.140625" style="1" customWidth="1"/>
    <col min="8462" max="8471" width="9.140625" style="1"/>
    <col min="8472" max="8473" width="9.140625" style="1" customWidth="1"/>
    <col min="8474" max="8474" width="9.140625" style="1"/>
    <col min="8475" max="8476" width="9.140625" style="1" customWidth="1"/>
    <col min="8477" max="8486" width="9.140625" style="1"/>
    <col min="8487" max="8488" width="9.140625" style="1" customWidth="1"/>
    <col min="8489" max="8489" width="9.140625" style="1"/>
    <col min="8490" max="8491" width="9.140625" style="1" customWidth="1"/>
    <col min="8492" max="8501" width="9.140625" style="1"/>
    <col min="8502" max="8503" width="9.140625" style="1" customWidth="1"/>
    <col min="8504" max="8504" width="9.140625" style="1"/>
    <col min="8505" max="8506" width="9.140625" style="1" customWidth="1"/>
    <col min="8507" max="8516" width="9.140625" style="1"/>
    <col min="8517" max="8518" width="9.140625" style="1" customWidth="1"/>
    <col min="8519" max="8519" width="9.140625" style="1"/>
    <col min="8520" max="8521" width="9.140625" style="1" customWidth="1"/>
    <col min="8522" max="8531" width="9.140625" style="1"/>
    <col min="8532" max="8533" width="9.140625" style="1" customWidth="1"/>
    <col min="8534" max="8534" width="9.140625" style="1"/>
    <col min="8535" max="8536" width="9.140625" style="1" customWidth="1"/>
    <col min="8537" max="8546" width="9.140625" style="1"/>
    <col min="8547" max="8548" width="9.140625" style="1" customWidth="1"/>
    <col min="8549" max="8549" width="9.140625" style="1"/>
    <col min="8550" max="8551" width="9.140625" style="1" customWidth="1"/>
    <col min="8552" max="8561" width="9.140625" style="1"/>
    <col min="8562" max="8563" width="9.140625" style="1" customWidth="1"/>
    <col min="8564" max="8564" width="9.140625" style="1"/>
    <col min="8565" max="8566" width="9.140625" style="1" customWidth="1"/>
    <col min="8567" max="8576" width="9.140625" style="1"/>
    <col min="8577" max="8578" width="9.140625" style="1" customWidth="1"/>
    <col min="8579" max="8579" width="9.140625" style="1"/>
    <col min="8580" max="8581" width="9.140625" style="1" customWidth="1"/>
    <col min="8582" max="8591" width="9.140625" style="1"/>
    <col min="8592" max="8593" width="9.140625" style="1" customWidth="1"/>
    <col min="8594" max="8594" width="9.140625" style="1"/>
    <col min="8595" max="8596" width="9.140625" style="1" customWidth="1"/>
    <col min="8597" max="8606" width="9.140625" style="1"/>
    <col min="8607" max="8608" width="9.140625" style="1" customWidth="1"/>
    <col min="8609" max="8609" width="9.140625" style="1"/>
    <col min="8610" max="8611" width="9.140625" style="1" customWidth="1"/>
    <col min="8612" max="8621" width="9.140625" style="1"/>
    <col min="8622" max="8623" width="9.140625" style="1" customWidth="1"/>
    <col min="8624" max="8624" width="9.140625" style="1"/>
    <col min="8625" max="8626" width="9.140625" style="1" customWidth="1"/>
    <col min="8627" max="8636" width="9.140625" style="1"/>
    <col min="8637" max="8638" width="9.140625" style="1" customWidth="1"/>
    <col min="8639" max="8639" width="9.140625" style="1"/>
    <col min="8640" max="8641" width="9.140625" style="1" customWidth="1"/>
    <col min="8642" max="8651" width="9.140625" style="1"/>
    <col min="8652" max="8653" width="9.140625" style="1" customWidth="1"/>
    <col min="8654" max="8654" width="9.140625" style="1"/>
    <col min="8655" max="8656" width="9.140625" style="1" customWidth="1"/>
    <col min="8657" max="8666" width="9.140625" style="1"/>
    <col min="8667" max="8668" width="9.140625" style="1" customWidth="1"/>
    <col min="8669" max="8669" width="9.140625" style="1"/>
    <col min="8670" max="8671" width="9.140625" style="1" customWidth="1"/>
    <col min="8672" max="8681" width="9.140625" style="1"/>
    <col min="8682" max="8683" width="9.140625" style="1" customWidth="1"/>
    <col min="8684" max="8684" width="9.140625" style="1"/>
    <col min="8685" max="8686" width="9.140625" style="1" customWidth="1"/>
    <col min="8687" max="8696" width="9.140625" style="1"/>
    <col min="8697" max="8698" width="9.140625" style="1" customWidth="1"/>
    <col min="8699" max="8699" width="9.140625" style="1"/>
    <col min="8700" max="8701" width="9.140625" style="1" customWidth="1"/>
    <col min="8702" max="8711" width="9.140625" style="1"/>
    <col min="8712" max="8713" width="9.140625" style="1" customWidth="1"/>
    <col min="8714" max="8714" width="9.140625" style="1"/>
    <col min="8715" max="8716" width="9.140625" style="1" customWidth="1"/>
    <col min="8717" max="8726" width="9.140625" style="1"/>
    <col min="8727" max="8728" width="9.140625" style="1" customWidth="1"/>
    <col min="8729" max="8729" width="9.140625" style="1"/>
    <col min="8730" max="8731" width="9.140625" style="1" customWidth="1"/>
    <col min="8732" max="8741" width="9.140625" style="1"/>
    <col min="8742" max="8743" width="9.140625" style="1" customWidth="1"/>
    <col min="8744" max="8744" width="9.140625" style="1"/>
    <col min="8745" max="8746" width="9.140625" style="1" customWidth="1"/>
    <col min="8747" max="8756" width="9.140625" style="1"/>
    <col min="8757" max="8758" width="9.140625" style="1" customWidth="1"/>
    <col min="8759" max="8759" width="9.140625" style="1"/>
    <col min="8760" max="8761" width="9.140625" style="1" customWidth="1"/>
    <col min="8762" max="8771" width="9.140625" style="1"/>
    <col min="8772" max="8773" width="9.140625" style="1" customWidth="1"/>
    <col min="8774" max="8774" width="9.140625" style="1"/>
    <col min="8775" max="8776" width="9.140625" style="1" customWidth="1"/>
    <col min="8777" max="8786" width="9.140625" style="1"/>
    <col min="8787" max="8788" width="9.140625" style="1" customWidth="1"/>
    <col min="8789" max="8789" width="9.140625" style="1"/>
    <col min="8790" max="8791" width="9.140625" style="1" customWidth="1"/>
    <col min="8792" max="8801" width="9.140625" style="1"/>
    <col min="8802" max="8803" width="9.140625" style="1" customWidth="1"/>
    <col min="8804" max="8804" width="9.140625" style="1"/>
    <col min="8805" max="8806" width="9.140625" style="1" customWidth="1"/>
    <col min="8807" max="8816" width="9.140625" style="1"/>
    <col min="8817" max="8818" width="9.140625" style="1" customWidth="1"/>
    <col min="8819" max="8819" width="9.140625" style="1"/>
    <col min="8820" max="8821" width="9.140625" style="1" customWidth="1"/>
    <col min="8822" max="8831" width="9.140625" style="1"/>
    <col min="8832" max="8833" width="9.140625" style="1" customWidth="1"/>
    <col min="8834" max="8834" width="9.140625" style="1"/>
    <col min="8835" max="8836" width="9.140625" style="1" customWidth="1"/>
    <col min="8837" max="8846" width="9.140625" style="1"/>
    <col min="8847" max="8848" width="9.140625" style="1" customWidth="1"/>
    <col min="8849" max="8849" width="9.140625" style="1"/>
    <col min="8850" max="8851" width="9.140625" style="1" customWidth="1"/>
    <col min="8852" max="8861" width="9.140625" style="1"/>
    <col min="8862" max="8863" width="9.140625" style="1" customWidth="1"/>
    <col min="8864" max="8864" width="9.140625" style="1"/>
    <col min="8865" max="8866" width="9.140625" style="1" customWidth="1"/>
    <col min="8867" max="8876" width="9.140625" style="1"/>
    <col min="8877" max="8878" width="9.140625" style="1" customWidth="1"/>
    <col min="8879" max="8879" width="9.140625" style="1"/>
    <col min="8880" max="8881" width="9.140625" style="1" customWidth="1"/>
    <col min="8882" max="8891" width="9.140625" style="1"/>
    <col min="8892" max="8893" width="9.140625" style="1" customWidth="1"/>
    <col min="8894" max="8894" width="9.140625" style="1"/>
    <col min="8895" max="8896" width="9.140625" style="1" customWidth="1"/>
    <col min="8897" max="8906" width="9.140625" style="1"/>
    <col min="8907" max="8908" width="9.140625" style="1" customWidth="1"/>
    <col min="8909" max="8909" width="9.140625" style="1"/>
    <col min="8910" max="8911" width="9.140625" style="1" customWidth="1"/>
    <col min="8912" max="8921" width="9.140625" style="1"/>
    <col min="8922" max="8923" width="9.140625" style="1" customWidth="1"/>
    <col min="8924" max="8924" width="9.140625" style="1"/>
    <col min="8925" max="8926" width="9.140625" style="1" customWidth="1"/>
    <col min="8927" max="8936" width="9.140625" style="1"/>
    <col min="8937" max="8938" width="9.140625" style="1" customWidth="1"/>
    <col min="8939" max="8939" width="9.140625" style="1"/>
    <col min="8940" max="8941" width="9.140625" style="1" customWidth="1"/>
    <col min="8942" max="8951" width="9.140625" style="1"/>
    <col min="8952" max="8953" width="9.140625" style="1" customWidth="1"/>
    <col min="8954" max="8954" width="9.140625" style="1"/>
    <col min="8955" max="8956" width="9.140625" style="1" customWidth="1"/>
    <col min="8957" max="8966" width="9.140625" style="1"/>
    <col min="8967" max="8968" width="9.140625" style="1" customWidth="1"/>
    <col min="8969" max="8969" width="9.140625" style="1"/>
    <col min="8970" max="8971" width="9.140625" style="1" customWidth="1"/>
    <col min="8972" max="8981" width="9.140625" style="1"/>
    <col min="8982" max="8983" width="9.140625" style="1" customWidth="1"/>
    <col min="8984" max="8984" width="9.140625" style="1"/>
    <col min="8985" max="8986" width="9.140625" style="1" customWidth="1"/>
    <col min="8987" max="8996" width="9.140625" style="1"/>
    <col min="8997" max="8998" width="9.140625" style="1" customWidth="1"/>
    <col min="8999" max="8999" width="9.140625" style="1"/>
    <col min="9000" max="9001" width="9.140625" style="1" customWidth="1"/>
    <col min="9002" max="9011" width="9.140625" style="1"/>
    <col min="9012" max="9013" width="9.140625" style="1" customWidth="1"/>
    <col min="9014" max="9014" width="9.140625" style="1"/>
    <col min="9015" max="9016" width="9.140625" style="1" customWidth="1"/>
    <col min="9017" max="9026" width="9.140625" style="1"/>
    <col min="9027" max="9028" width="9.140625" style="1" customWidth="1"/>
    <col min="9029" max="9029" width="9.140625" style="1"/>
    <col min="9030" max="9031" width="9.140625" style="1" customWidth="1"/>
    <col min="9032" max="9041" width="9.140625" style="1"/>
    <col min="9042" max="9043" width="9.140625" style="1" customWidth="1"/>
    <col min="9044" max="9044" width="9.140625" style="1"/>
    <col min="9045" max="9046" width="9.140625" style="1" customWidth="1"/>
    <col min="9047" max="9056" width="9.140625" style="1"/>
    <col min="9057" max="9058" width="9.140625" style="1" customWidth="1"/>
    <col min="9059" max="9059" width="9.140625" style="1"/>
    <col min="9060" max="9061" width="9.140625" style="1" customWidth="1"/>
    <col min="9062" max="9071" width="9.140625" style="1"/>
    <col min="9072" max="9073" width="9.140625" style="1" customWidth="1"/>
    <col min="9074" max="9074" width="9.140625" style="1"/>
    <col min="9075" max="9076" width="9.140625" style="1" customWidth="1"/>
    <col min="9077" max="9086" width="9.140625" style="1"/>
    <col min="9087" max="9088" width="9.140625" style="1" customWidth="1"/>
    <col min="9089" max="9089" width="9.140625" style="1"/>
    <col min="9090" max="9091" width="9.140625" style="1" customWidth="1"/>
    <col min="9092" max="9101" width="9.140625" style="1"/>
    <col min="9102" max="9103" width="9.140625" style="1" customWidth="1"/>
    <col min="9104" max="9104" width="9.140625" style="1"/>
    <col min="9105" max="9106" width="9.140625" style="1" customWidth="1"/>
    <col min="9107" max="9116" width="9.140625" style="1"/>
    <col min="9117" max="9118" width="9.140625" style="1" customWidth="1"/>
    <col min="9119" max="9119" width="9.140625" style="1"/>
    <col min="9120" max="9121" width="9.140625" style="1" customWidth="1"/>
    <col min="9122" max="9131" width="9.140625" style="1"/>
    <col min="9132" max="9133" width="9.140625" style="1" customWidth="1"/>
    <col min="9134" max="9134" width="9.140625" style="1"/>
    <col min="9135" max="9136" width="9.140625" style="1" customWidth="1"/>
    <col min="9137" max="9146" width="9.140625" style="1"/>
    <col min="9147" max="9148" width="9.140625" style="1" customWidth="1"/>
    <col min="9149" max="9149" width="9.140625" style="1"/>
    <col min="9150" max="9151" width="9.140625" style="1" customWidth="1"/>
    <col min="9152" max="9161" width="9.140625" style="1"/>
    <col min="9162" max="9163" width="9.140625" style="1" customWidth="1"/>
    <col min="9164" max="9164" width="9.140625" style="1"/>
    <col min="9165" max="9166" width="9.140625" style="1" customWidth="1"/>
    <col min="9167" max="9176" width="9.140625" style="1"/>
    <col min="9177" max="9178" width="9.140625" style="1" customWidth="1"/>
    <col min="9179" max="9179" width="9.140625" style="1"/>
    <col min="9180" max="9181" width="9.140625" style="1" customWidth="1"/>
    <col min="9182" max="9191" width="9.140625" style="1"/>
    <col min="9192" max="9193" width="9.140625" style="1" customWidth="1"/>
    <col min="9194" max="9194" width="9.140625" style="1"/>
    <col min="9195" max="9196" width="9.140625" style="1" customWidth="1"/>
    <col min="9197" max="9206" width="9.140625" style="1"/>
    <col min="9207" max="9208" width="9.140625" style="1" customWidth="1"/>
    <col min="9209" max="9209" width="9.140625" style="1"/>
    <col min="9210" max="9211" width="9.140625" style="1" customWidth="1"/>
    <col min="9212" max="9221" width="9.140625" style="1"/>
    <col min="9222" max="9223" width="9.140625" style="1" customWidth="1"/>
    <col min="9224" max="9224" width="9.140625" style="1"/>
    <col min="9225" max="9226" width="9.140625" style="1" customWidth="1"/>
    <col min="9227" max="9236" width="9.140625" style="1"/>
    <col min="9237" max="9238" width="9.140625" style="1" customWidth="1"/>
    <col min="9239" max="9239" width="9.140625" style="1"/>
    <col min="9240" max="9241" width="9.140625" style="1" customWidth="1"/>
    <col min="9242" max="9251" width="9.140625" style="1"/>
    <col min="9252" max="9253" width="9.140625" style="1" customWidth="1"/>
    <col min="9254" max="9254" width="9.140625" style="1"/>
    <col min="9255" max="9256" width="9.140625" style="1" customWidth="1"/>
    <col min="9257" max="9266" width="9.140625" style="1"/>
    <col min="9267" max="9268" width="9.140625" style="1" customWidth="1"/>
    <col min="9269" max="9269" width="9.140625" style="1"/>
    <col min="9270" max="9271" width="9.140625" style="1" customWidth="1"/>
    <col min="9272" max="9281" width="9.140625" style="1"/>
    <col min="9282" max="9283" width="9.140625" style="1" customWidth="1"/>
    <col min="9284" max="9284" width="9.140625" style="1"/>
    <col min="9285" max="9286" width="9.140625" style="1" customWidth="1"/>
    <col min="9287" max="9296" width="9.140625" style="1"/>
    <col min="9297" max="9298" width="9.140625" style="1" customWidth="1"/>
    <col min="9299" max="9299" width="9.140625" style="1"/>
    <col min="9300" max="9301" width="9.140625" style="1" customWidth="1"/>
    <col min="9302" max="9311" width="9.140625" style="1"/>
    <col min="9312" max="9313" width="9.140625" style="1" customWidth="1"/>
    <col min="9314" max="9314" width="9.140625" style="1"/>
    <col min="9315" max="9316" width="9.140625" style="1" customWidth="1"/>
    <col min="9317" max="9326" width="9.140625" style="1"/>
    <col min="9327" max="9328" width="9.140625" style="1" customWidth="1"/>
    <col min="9329" max="9329" width="9.140625" style="1"/>
    <col min="9330" max="9331" width="9.140625" style="1" customWidth="1"/>
    <col min="9332" max="9341" width="9.140625" style="1"/>
    <col min="9342" max="9343" width="9.140625" style="1" customWidth="1"/>
    <col min="9344" max="9344" width="9.140625" style="1"/>
    <col min="9345" max="9346" width="9.140625" style="1" customWidth="1"/>
    <col min="9347" max="9356" width="9.140625" style="1"/>
    <col min="9357" max="9358" width="9.140625" style="1" customWidth="1"/>
    <col min="9359" max="9359" width="9.140625" style="1"/>
    <col min="9360" max="9361" width="9.140625" style="1" customWidth="1"/>
    <col min="9362" max="9371" width="9.140625" style="1"/>
    <col min="9372" max="9373" width="9.140625" style="1" customWidth="1"/>
    <col min="9374" max="9374" width="9.140625" style="1"/>
    <col min="9375" max="9376" width="9.140625" style="1" customWidth="1"/>
    <col min="9377" max="9386" width="9.140625" style="1"/>
    <col min="9387" max="9388" width="9.140625" style="1" customWidth="1"/>
    <col min="9389" max="9389" width="9.140625" style="1"/>
    <col min="9390" max="9391" width="9.140625" style="1" customWidth="1"/>
    <col min="9392" max="9401" width="9.140625" style="1"/>
    <col min="9402" max="9403" width="9.140625" style="1" customWidth="1"/>
    <col min="9404" max="9404" width="9.140625" style="1"/>
    <col min="9405" max="9406" width="9.140625" style="1" customWidth="1"/>
    <col min="9407" max="9416" width="9.140625" style="1"/>
    <col min="9417" max="9418" width="9.140625" style="1" customWidth="1"/>
    <col min="9419" max="9419" width="9.140625" style="1"/>
    <col min="9420" max="9421" width="9.140625" style="1" customWidth="1"/>
    <col min="9422" max="9431" width="9.140625" style="1"/>
    <col min="9432" max="9433" width="9.140625" style="1" customWidth="1"/>
    <col min="9434" max="9434" width="9.140625" style="1"/>
    <col min="9435" max="9436" width="9.140625" style="1" customWidth="1"/>
    <col min="9437" max="9446" width="9.140625" style="1"/>
    <col min="9447" max="9448" width="9.140625" style="1" customWidth="1"/>
    <col min="9449" max="9449" width="9.140625" style="1"/>
    <col min="9450" max="9451" width="9.140625" style="1" customWidth="1"/>
    <col min="9452" max="9461" width="9.140625" style="1"/>
    <col min="9462" max="9463" width="9.140625" style="1" customWidth="1"/>
    <col min="9464" max="9464" width="9.140625" style="1"/>
    <col min="9465" max="9466" width="9.140625" style="1" customWidth="1"/>
    <col min="9467" max="9476" width="9.140625" style="1"/>
    <col min="9477" max="9478" width="9.140625" style="1" customWidth="1"/>
    <col min="9479" max="9479" width="9.140625" style="1"/>
    <col min="9480" max="9481" width="9.140625" style="1" customWidth="1"/>
    <col min="9482" max="9491" width="9.140625" style="1"/>
    <col min="9492" max="9493" width="9.140625" style="1" customWidth="1"/>
    <col min="9494" max="9494" width="9.140625" style="1"/>
    <col min="9495" max="9496" width="9.140625" style="1" customWidth="1"/>
    <col min="9497" max="9506" width="9.140625" style="1"/>
    <col min="9507" max="9508" width="9.140625" style="1" customWidth="1"/>
    <col min="9509" max="9509" width="9.140625" style="1"/>
    <col min="9510" max="9511" width="9.140625" style="1" customWidth="1"/>
    <col min="9512" max="9521" width="9.140625" style="1"/>
    <col min="9522" max="9523" width="9.140625" style="1" customWidth="1"/>
    <col min="9524" max="9524" width="9.140625" style="1"/>
    <col min="9525" max="9526" width="9.140625" style="1" customWidth="1"/>
    <col min="9527" max="9536" width="9.140625" style="1"/>
    <col min="9537" max="9538" width="9.140625" style="1" customWidth="1"/>
    <col min="9539" max="9539" width="9.140625" style="1"/>
    <col min="9540" max="9541" width="9.140625" style="1" customWidth="1"/>
    <col min="9542" max="9551" width="9.140625" style="1"/>
    <col min="9552" max="9553" width="9.140625" style="1" customWidth="1"/>
    <col min="9554" max="9554" width="9.140625" style="1"/>
    <col min="9555" max="9556" width="9.140625" style="1" customWidth="1"/>
    <col min="9557" max="9566" width="9.140625" style="1"/>
    <col min="9567" max="9568" width="9.140625" style="1" customWidth="1"/>
    <col min="9569" max="9569" width="9.140625" style="1"/>
    <col min="9570" max="9571" width="9.140625" style="1" customWidth="1"/>
    <col min="9572" max="9581" width="9.140625" style="1"/>
    <col min="9582" max="9583" width="9.140625" style="1" customWidth="1"/>
    <col min="9584" max="9584" width="9.140625" style="1"/>
    <col min="9585" max="9586" width="9.140625" style="1" customWidth="1"/>
    <col min="9587" max="9596" width="9.140625" style="1"/>
    <col min="9597" max="9598" width="9.140625" style="1" customWidth="1"/>
    <col min="9599" max="9599" width="9.140625" style="1"/>
    <col min="9600" max="9601" width="9.140625" style="1" customWidth="1"/>
    <col min="9602" max="9611" width="9.140625" style="1"/>
    <col min="9612" max="9613" width="9.140625" style="1" customWidth="1"/>
    <col min="9614" max="9614" width="9.140625" style="1"/>
    <col min="9615" max="9616" width="9.140625" style="1" customWidth="1"/>
    <col min="9617" max="9626" width="9.140625" style="1"/>
    <col min="9627" max="9628" width="9.140625" style="1" customWidth="1"/>
    <col min="9629" max="9629" width="9.140625" style="1"/>
    <col min="9630" max="9631" width="9.140625" style="1" customWidth="1"/>
    <col min="9632" max="9641" width="9.140625" style="1"/>
    <col min="9642" max="9643" width="9.140625" style="1" customWidth="1"/>
    <col min="9644" max="9644" width="9.140625" style="1"/>
    <col min="9645" max="9646" width="9.140625" style="1" customWidth="1"/>
    <col min="9647" max="9656" width="9.140625" style="1"/>
    <col min="9657" max="9658" width="9.140625" style="1" customWidth="1"/>
    <col min="9659" max="9659" width="9.140625" style="1"/>
    <col min="9660" max="9661" width="9.140625" style="1" customWidth="1"/>
    <col min="9662" max="9671" width="9.140625" style="1"/>
    <col min="9672" max="9673" width="9.140625" style="1" customWidth="1"/>
    <col min="9674" max="9674" width="9.140625" style="1"/>
    <col min="9675" max="9676" width="9.140625" style="1" customWidth="1"/>
    <col min="9677" max="9686" width="9.140625" style="1"/>
    <col min="9687" max="9688" width="9.140625" style="1" customWidth="1"/>
    <col min="9689" max="9689" width="9.140625" style="1"/>
    <col min="9690" max="9691" width="9.140625" style="1" customWidth="1"/>
    <col min="9692" max="9701" width="9.140625" style="1"/>
    <col min="9702" max="9703" width="9.140625" style="1" customWidth="1"/>
    <col min="9704" max="9704" width="9.140625" style="1"/>
    <col min="9705" max="9706" width="9.140625" style="1" customWidth="1"/>
    <col min="9707" max="9716" width="9.140625" style="1"/>
    <col min="9717" max="9718" width="9.140625" style="1" customWidth="1"/>
    <col min="9719" max="9719" width="9.140625" style="1"/>
    <col min="9720" max="9721" width="9.140625" style="1" customWidth="1"/>
    <col min="9722" max="9731" width="9.140625" style="1"/>
    <col min="9732" max="9733" width="9.140625" style="1" customWidth="1"/>
    <col min="9734" max="9734" width="9.140625" style="1"/>
    <col min="9735" max="9736" width="9.140625" style="1" customWidth="1"/>
    <col min="9737" max="9746" width="9.140625" style="1"/>
    <col min="9747" max="9748" width="9.140625" style="1" customWidth="1"/>
    <col min="9749" max="9749" width="9.140625" style="1"/>
    <col min="9750" max="9751" width="9.140625" style="1" customWidth="1"/>
    <col min="9752" max="9761" width="9.140625" style="1"/>
    <col min="9762" max="9763" width="9.140625" style="1" customWidth="1"/>
    <col min="9764" max="9764" width="9.140625" style="1"/>
    <col min="9765" max="9766" width="9.140625" style="1" customWidth="1"/>
    <col min="9767" max="9776" width="9.140625" style="1"/>
    <col min="9777" max="9778" width="9.140625" style="1" customWidth="1"/>
    <col min="9779" max="9779" width="9.140625" style="1"/>
    <col min="9780" max="9781" width="9.140625" style="1" customWidth="1"/>
    <col min="9782" max="9791" width="9.140625" style="1"/>
    <col min="9792" max="9793" width="9.140625" style="1" customWidth="1"/>
    <col min="9794" max="9794" width="9.140625" style="1"/>
    <col min="9795" max="9796" width="9.140625" style="1" customWidth="1"/>
    <col min="9797" max="9806" width="9.140625" style="1"/>
    <col min="9807" max="9808" width="9.140625" style="1" customWidth="1"/>
    <col min="9809" max="9809" width="9.140625" style="1"/>
    <col min="9810" max="9811" width="9.140625" style="1" customWidth="1"/>
    <col min="9812" max="9821" width="9.140625" style="1"/>
    <col min="9822" max="9823" width="9.140625" style="1" customWidth="1"/>
    <col min="9824" max="9824" width="9.140625" style="1"/>
    <col min="9825" max="9826" width="9.140625" style="1" customWidth="1"/>
    <col min="9827" max="9836" width="9.140625" style="1"/>
    <col min="9837" max="9838" width="9.140625" style="1" customWidth="1"/>
    <col min="9839" max="9839" width="9.140625" style="1"/>
    <col min="9840" max="9841" width="9.140625" style="1" customWidth="1"/>
    <col min="9842" max="9851" width="9.140625" style="1"/>
    <col min="9852" max="9853" width="9.140625" style="1" customWidth="1"/>
    <col min="9854" max="9854" width="9.140625" style="1"/>
    <col min="9855" max="9856" width="9.140625" style="1" customWidth="1"/>
    <col min="9857" max="9866" width="9.140625" style="1"/>
    <col min="9867" max="9868" width="9.140625" style="1" customWidth="1"/>
    <col min="9869" max="9869" width="9.140625" style="1"/>
    <col min="9870" max="9871" width="9.140625" style="1" customWidth="1"/>
    <col min="9872" max="9881" width="9.140625" style="1"/>
    <col min="9882" max="9883" width="9.140625" style="1" customWidth="1"/>
    <col min="9884" max="9884" width="9.140625" style="1"/>
    <col min="9885" max="9886" width="9.140625" style="1" customWidth="1"/>
    <col min="9887" max="9896" width="9.140625" style="1"/>
    <col min="9897" max="9898" width="9.140625" style="1" customWidth="1"/>
    <col min="9899" max="9899" width="9.140625" style="1"/>
    <col min="9900" max="9901" width="9.140625" style="1" customWidth="1"/>
    <col min="9902" max="9911" width="9.140625" style="1"/>
    <col min="9912" max="9913" width="9.140625" style="1" customWidth="1"/>
    <col min="9914" max="9914" width="9.140625" style="1"/>
    <col min="9915" max="9916" width="9.140625" style="1" customWidth="1"/>
    <col min="9917" max="9926" width="9.140625" style="1"/>
    <col min="9927" max="9928" width="9.140625" style="1" customWidth="1"/>
    <col min="9929" max="9929" width="9.140625" style="1"/>
    <col min="9930" max="9931" width="9.140625" style="1" customWidth="1"/>
    <col min="9932" max="9941" width="9.140625" style="1"/>
    <col min="9942" max="9943" width="9.140625" style="1" customWidth="1"/>
    <col min="9944" max="9944" width="9.140625" style="1"/>
    <col min="9945" max="9946" width="9.140625" style="1" customWidth="1"/>
    <col min="9947" max="9956" width="9.140625" style="1"/>
    <col min="9957" max="9958" width="9.140625" style="1" customWidth="1"/>
    <col min="9959" max="9959" width="9.140625" style="1"/>
    <col min="9960" max="9961" width="9.140625" style="1" customWidth="1"/>
    <col min="9962" max="9971" width="9.140625" style="1"/>
    <col min="9972" max="9973" width="9.140625" style="1" customWidth="1"/>
    <col min="9974" max="9974" width="9.140625" style="1"/>
    <col min="9975" max="9976" width="9.140625" style="1" customWidth="1"/>
    <col min="9977" max="9986" width="9.140625" style="1"/>
    <col min="9987" max="9988" width="9.140625" style="1" customWidth="1"/>
    <col min="9989" max="9989" width="9.140625" style="1"/>
    <col min="9990" max="9991" width="9.140625" style="1" customWidth="1"/>
    <col min="9992" max="10001" width="9.140625" style="1"/>
    <col min="10002" max="10003" width="9.140625" style="1" customWidth="1"/>
    <col min="10004" max="10004" width="9.140625" style="1"/>
    <col min="10005" max="10006" width="9.140625" style="1" customWidth="1"/>
    <col min="10007" max="10016" width="9.140625" style="1"/>
    <col min="10017" max="10018" width="9.140625" style="1" customWidth="1"/>
    <col min="10019" max="10019" width="9.140625" style="1"/>
    <col min="10020" max="10021" width="9.140625" style="1" customWidth="1"/>
    <col min="10022" max="10031" width="9.140625" style="1"/>
    <col min="10032" max="10033" width="9.140625" style="1" customWidth="1"/>
    <col min="10034" max="10034" width="9.140625" style="1"/>
    <col min="10035" max="10036" width="9.140625" style="1" customWidth="1"/>
    <col min="10037" max="10046" width="9.140625" style="1"/>
    <col min="10047" max="10048" width="9.140625" style="1" customWidth="1"/>
    <col min="10049" max="10049" width="9.140625" style="1"/>
    <col min="10050" max="10051" width="9.140625" style="1" customWidth="1"/>
    <col min="10052" max="10061" width="9.140625" style="1"/>
    <col min="10062" max="10063" width="9.140625" style="1" customWidth="1"/>
    <col min="10064" max="10064" width="9.140625" style="1"/>
    <col min="10065" max="10066" width="9.140625" style="1" customWidth="1"/>
    <col min="10067" max="10076" width="9.140625" style="1"/>
    <col min="10077" max="10078" width="9.140625" style="1" customWidth="1"/>
    <col min="10079" max="10079" width="9.140625" style="1"/>
    <col min="10080" max="10081" width="9.140625" style="1" customWidth="1"/>
    <col min="10082" max="10091" width="9.140625" style="1"/>
    <col min="10092" max="10093" width="9.140625" style="1" customWidth="1"/>
    <col min="10094" max="10094" width="9.140625" style="1"/>
    <col min="10095" max="10096" width="9.140625" style="1" customWidth="1"/>
    <col min="10097" max="10106" width="9.140625" style="1"/>
    <col min="10107" max="10108" width="9.140625" style="1" customWidth="1"/>
    <col min="10109" max="10109" width="9.140625" style="1"/>
    <col min="10110" max="10111" width="9.140625" style="1" customWidth="1"/>
    <col min="10112" max="10121" width="9.140625" style="1"/>
    <col min="10122" max="10123" width="9.140625" style="1" customWidth="1"/>
    <col min="10124" max="10124" width="9.140625" style="1"/>
    <col min="10125" max="10126" width="9.140625" style="1" customWidth="1"/>
    <col min="10127" max="10136" width="9.140625" style="1"/>
    <col min="10137" max="10138" width="9.140625" style="1" customWidth="1"/>
    <col min="10139" max="10139" width="9.140625" style="1"/>
    <col min="10140" max="10141" width="9.140625" style="1" customWidth="1"/>
    <col min="10142" max="10151" width="9.140625" style="1"/>
    <col min="10152" max="10153" width="9.140625" style="1" customWidth="1"/>
    <col min="10154" max="10154" width="9.140625" style="1"/>
    <col min="10155" max="10156" width="9.140625" style="1" customWidth="1"/>
    <col min="10157" max="10166" width="9.140625" style="1"/>
    <col min="10167" max="10168" width="9.140625" style="1" customWidth="1"/>
    <col min="10169" max="10169" width="9.140625" style="1"/>
    <col min="10170" max="10171" width="9.140625" style="1" customWidth="1"/>
    <col min="10172" max="10181" width="9.140625" style="1"/>
    <col min="10182" max="10183" width="9.140625" style="1" customWidth="1"/>
    <col min="10184" max="10184" width="9.140625" style="1"/>
    <col min="10185" max="10186" width="9.140625" style="1" customWidth="1"/>
    <col min="10187" max="10196" width="9.140625" style="1"/>
    <col min="10197" max="10198" width="9.140625" style="1" customWidth="1"/>
    <col min="10199" max="10199" width="9.140625" style="1"/>
    <col min="10200" max="10201" width="9.140625" style="1" customWidth="1"/>
    <col min="10202" max="10211" width="9.140625" style="1"/>
    <col min="10212" max="10213" width="9.140625" style="1" customWidth="1"/>
    <col min="10214" max="10214" width="9.140625" style="1"/>
    <col min="10215" max="10216" width="9.140625" style="1" customWidth="1"/>
    <col min="10217" max="10226" width="9.140625" style="1"/>
    <col min="10227" max="10228" width="9.140625" style="1" customWidth="1"/>
    <col min="10229" max="10229" width="9.140625" style="1"/>
    <col min="10230" max="10231" width="9.140625" style="1" customWidth="1"/>
    <col min="10232" max="10241" width="9.140625" style="1"/>
    <col min="10242" max="10243" width="9.140625" style="1" customWidth="1"/>
    <col min="10244" max="10244" width="9.140625" style="1"/>
    <col min="10245" max="10246" width="9.140625" style="1" customWidth="1"/>
    <col min="10247" max="10256" width="9.140625" style="1"/>
    <col min="10257" max="10258" width="9.140625" style="1" customWidth="1"/>
    <col min="10259" max="10259" width="9.140625" style="1"/>
    <col min="10260" max="10261" width="9.140625" style="1" customWidth="1"/>
    <col min="10262" max="10271" width="9.140625" style="1"/>
    <col min="10272" max="10273" width="9.140625" style="1" customWidth="1"/>
    <col min="10274" max="10274" width="9.140625" style="1"/>
    <col min="10275" max="10276" width="9.140625" style="1" customWidth="1"/>
    <col min="10277" max="10286" width="9.140625" style="1"/>
    <col min="10287" max="10288" width="9.140625" style="1" customWidth="1"/>
    <col min="10289" max="10289" width="9.140625" style="1"/>
    <col min="10290" max="10291" width="9.140625" style="1" customWidth="1"/>
    <col min="10292" max="10301" width="9.140625" style="1"/>
    <col min="10302" max="10303" width="9.140625" style="1" customWidth="1"/>
    <col min="10304" max="10304" width="9.140625" style="1"/>
    <col min="10305" max="10306" width="9.140625" style="1" customWidth="1"/>
    <col min="10307" max="10316" width="9.140625" style="1"/>
    <col min="10317" max="10318" width="9.140625" style="1" customWidth="1"/>
    <col min="10319" max="10319" width="9.140625" style="1"/>
    <col min="10320" max="10321" width="9.140625" style="1" customWidth="1"/>
    <col min="10322" max="10331" width="9.140625" style="1"/>
    <col min="10332" max="10333" width="9.140625" style="1" customWidth="1"/>
    <col min="10334" max="10334" width="9.140625" style="1"/>
    <col min="10335" max="10336" width="9.140625" style="1" customWidth="1"/>
    <col min="10337" max="10346" width="9.140625" style="1"/>
    <col min="10347" max="10348" width="9.140625" style="1" customWidth="1"/>
    <col min="10349" max="10349" width="9.140625" style="1"/>
    <col min="10350" max="10351" width="9.140625" style="1" customWidth="1"/>
    <col min="10352" max="10361" width="9.140625" style="1"/>
    <col min="10362" max="10363" width="9.140625" style="1" customWidth="1"/>
    <col min="10364" max="10364" width="9.140625" style="1"/>
    <col min="10365" max="10366" width="9.140625" style="1" customWidth="1"/>
    <col min="10367" max="10376" width="9.140625" style="1"/>
    <col min="10377" max="10378" width="9.140625" style="1" customWidth="1"/>
    <col min="10379" max="10379" width="9.140625" style="1"/>
    <col min="10380" max="10381" width="9.140625" style="1" customWidth="1"/>
    <col min="10382" max="10391" width="9.140625" style="1"/>
    <col min="10392" max="10393" width="9.140625" style="1" customWidth="1"/>
    <col min="10394" max="10394" width="9.140625" style="1"/>
    <col min="10395" max="10396" width="9.140625" style="1" customWidth="1"/>
    <col min="10397" max="10406" width="9.140625" style="1"/>
    <col min="10407" max="10408" width="9.140625" style="1" customWidth="1"/>
    <col min="10409" max="10409" width="9.140625" style="1"/>
    <col min="10410" max="10411" width="9.140625" style="1" customWidth="1"/>
    <col min="10412" max="10421" width="9.140625" style="1"/>
    <col min="10422" max="10423" width="9.140625" style="1" customWidth="1"/>
    <col min="10424" max="10424" width="9.140625" style="1"/>
    <col min="10425" max="10426" width="9.140625" style="1" customWidth="1"/>
    <col min="10427" max="10436" width="9.140625" style="1"/>
    <col min="10437" max="10438" width="9.140625" style="1" customWidth="1"/>
    <col min="10439" max="10439" width="9.140625" style="1"/>
    <col min="10440" max="10441" width="9.140625" style="1" customWidth="1"/>
    <col min="10442" max="10451" width="9.140625" style="1"/>
    <col min="10452" max="10453" width="9.140625" style="1" customWidth="1"/>
    <col min="10454" max="10454" width="9.140625" style="1"/>
    <col min="10455" max="10456" width="9.140625" style="1" customWidth="1"/>
    <col min="10457" max="10466" width="9.140625" style="1"/>
    <col min="10467" max="10468" width="9.140625" style="1" customWidth="1"/>
    <col min="10469" max="10469" width="9.140625" style="1"/>
    <col min="10470" max="10471" width="9.140625" style="1" customWidth="1"/>
    <col min="10472" max="10481" width="9.140625" style="1"/>
    <col min="10482" max="10483" width="9.140625" style="1" customWidth="1"/>
    <col min="10484" max="10484" width="9.140625" style="1"/>
    <col min="10485" max="10486" width="9.140625" style="1" customWidth="1"/>
    <col min="10487" max="10496" width="9.140625" style="1"/>
    <col min="10497" max="10498" width="9.140625" style="1" customWidth="1"/>
    <col min="10499" max="10499" width="9.140625" style="1"/>
    <col min="10500" max="10501" width="9.140625" style="1" customWidth="1"/>
    <col min="10502" max="10511" width="9.140625" style="1"/>
    <col min="10512" max="10513" width="9.140625" style="1" customWidth="1"/>
    <col min="10514" max="10514" width="9.140625" style="1"/>
    <col min="10515" max="10516" width="9.140625" style="1" customWidth="1"/>
    <col min="10517" max="10526" width="9.140625" style="1"/>
    <col min="10527" max="10528" width="9.140625" style="1" customWidth="1"/>
    <col min="10529" max="10529" width="9.140625" style="1"/>
    <col min="10530" max="10531" width="9.140625" style="1" customWidth="1"/>
    <col min="10532" max="10541" width="9.140625" style="1"/>
    <col min="10542" max="10543" width="9.140625" style="1" customWidth="1"/>
    <col min="10544" max="10544" width="9.140625" style="1"/>
    <col min="10545" max="10546" width="9.140625" style="1" customWidth="1"/>
    <col min="10547" max="10556" width="9.140625" style="1"/>
    <col min="10557" max="10558" width="9.140625" style="1" customWidth="1"/>
    <col min="10559" max="10559" width="9.140625" style="1"/>
    <col min="10560" max="10561" width="9.140625" style="1" customWidth="1"/>
    <col min="10562" max="10571" width="9.140625" style="1"/>
    <col min="10572" max="10573" width="9.140625" style="1" customWidth="1"/>
    <col min="10574" max="10574" width="9.140625" style="1"/>
    <col min="10575" max="10576" width="9.140625" style="1" customWidth="1"/>
    <col min="10577" max="10586" width="9.140625" style="1"/>
    <col min="10587" max="10588" width="9.140625" style="1" customWidth="1"/>
    <col min="10589" max="10589" width="9.140625" style="1"/>
    <col min="10590" max="10591" width="9.140625" style="1" customWidth="1"/>
    <col min="10592" max="10601" width="9.140625" style="1"/>
    <col min="10602" max="10603" width="9.140625" style="1" customWidth="1"/>
    <col min="10604" max="10604" width="9.140625" style="1"/>
    <col min="10605" max="10606" width="9.140625" style="1" customWidth="1"/>
    <col min="10607" max="10616" width="9.140625" style="1"/>
    <col min="10617" max="10618" width="9.140625" style="1" customWidth="1"/>
    <col min="10619" max="10619" width="9.140625" style="1"/>
    <col min="10620" max="10621" width="9.140625" style="1" customWidth="1"/>
    <col min="10622" max="10631" width="9.140625" style="1"/>
    <col min="10632" max="10633" width="9.140625" style="1" customWidth="1"/>
    <col min="10634" max="10634" width="9.140625" style="1"/>
    <col min="10635" max="10636" width="9.140625" style="1" customWidth="1"/>
    <col min="10637" max="10646" width="9.140625" style="1"/>
    <col min="10647" max="10648" width="9.140625" style="1" customWidth="1"/>
    <col min="10649" max="10649" width="9.140625" style="1"/>
    <col min="10650" max="10651" width="9.140625" style="1" customWidth="1"/>
    <col min="10652" max="10661" width="9.140625" style="1"/>
    <col min="10662" max="10663" width="9.140625" style="1" customWidth="1"/>
    <col min="10664" max="10664" width="9.140625" style="1"/>
    <col min="10665" max="10666" width="9.140625" style="1" customWidth="1"/>
    <col min="10667" max="10676" width="9.140625" style="1"/>
    <col min="10677" max="10678" width="9.140625" style="1" customWidth="1"/>
    <col min="10679" max="10679" width="9.140625" style="1"/>
    <col min="10680" max="10681" width="9.140625" style="1" customWidth="1"/>
    <col min="10682" max="10691" width="9.140625" style="1"/>
    <col min="10692" max="10693" width="9.140625" style="1" customWidth="1"/>
    <col min="10694" max="10694" width="9.140625" style="1"/>
    <col min="10695" max="10696" width="9.140625" style="1" customWidth="1"/>
    <col min="10697" max="10706" width="9.140625" style="1"/>
    <col min="10707" max="10708" width="9.140625" style="1" customWidth="1"/>
    <col min="10709" max="10709" width="9.140625" style="1"/>
    <col min="10710" max="10711" width="9.140625" style="1" customWidth="1"/>
    <col min="10712" max="10721" width="9.140625" style="1"/>
    <col min="10722" max="10723" width="9.140625" style="1" customWidth="1"/>
    <col min="10724" max="10724" width="9.140625" style="1"/>
    <col min="10725" max="10726" width="9.140625" style="1" customWidth="1"/>
    <col min="10727" max="10736" width="9.140625" style="1"/>
    <col min="10737" max="10738" width="9.140625" style="1" customWidth="1"/>
    <col min="10739" max="10739" width="9.140625" style="1"/>
    <col min="10740" max="10741" width="9.140625" style="1" customWidth="1"/>
    <col min="10742" max="10751" width="9.140625" style="1"/>
    <col min="10752" max="10753" width="9.140625" style="1" customWidth="1"/>
    <col min="10754" max="10754" width="9.140625" style="1"/>
    <col min="10755" max="10756" width="9.140625" style="1" customWidth="1"/>
    <col min="10757" max="10766" width="9.140625" style="1"/>
    <col min="10767" max="10768" width="9.140625" style="1" customWidth="1"/>
    <col min="10769" max="10769" width="9.140625" style="1"/>
    <col min="10770" max="10771" width="9.140625" style="1" customWidth="1"/>
    <col min="10772" max="10781" width="9.140625" style="1"/>
    <col min="10782" max="10783" width="9.140625" style="1" customWidth="1"/>
    <col min="10784" max="10784" width="9.140625" style="1"/>
    <col min="10785" max="10786" width="9.140625" style="1" customWidth="1"/>
    <col min="10787" max="10796" width="9.140625" style="1"/>
    <col min="10797" max="10798" width="9.140625" style="1" customWidth="1"/>
    <col min="10799" max="10799" width="9.140625" style="1"/>
    <col min="10800" max="10801" width="9.140625" style="1" customWidth="1"/>
    <col min="10802" max="10811" width="9.140625" style="1"/>
    <col min="10812" max="10813" width="9.140625" style="1" customWidth="1"/>
    <col min="10814" max="10814" width="9.140625" style="1"/>
    <col min="10815" max="10816" width="9.140625" style="1" customWidth="1"/>
    <col min="10817" max="10826" width="9.140625" style="1"/>
    <col min="10827" max="10828" width="9.140625" style="1" customWidth="1"/>
    <col min="10829" max="10829" width="9.140625" style="1"/>
    <col min="10830" max="10831" width="9.140625" style="1" customWidth="1"/>
    <col min="10832" max="10841" width="9.140625" style="1"/>
    <col min="10842" max="10843" width="9.140625" style="1" customWidth="1"/>
    <col min="10844" max="10844" width="9.140625" style="1"/>
    <col min="10845" max="10846" width="9.140625" style="1" customWidth="1"/>
    <col min="10847" max="10856" width="9.140625" style="1"/>
    <col min="10857" max="10858" width="9.140625" style="1" customWidth="1"/>
    <col min="10859" max="10859" width="9.140625" style="1"/>
    <col min="10860" max="10861" width="9.140625" style="1" customWidth="1"/>
    <col min="10862" max="10871" width="9.140625" style="1"/>
    <col min="10872" max="10873" width="9.140625" style="1" customWidth="1"/>
    <col min="10874" max="10874" width="9.140625" style="1"/>
    <col min="10875" max="10876" width="9.140625" style="1" customWidth="1"/>
    <col min="10877" max="10886" width="9.140625" style="1"/>
    <col min="10887" max="10888" width="9.140625" style="1" customWidth="1"/>
    <col min="10889" max="10889" width="9.140625" style="1"/>
    <col min="10890" max="10891" width="9.140625" style="1" customWidth="1"/>
    <col min="10892" max="10901" width="9.140625" style="1"/>
    <col min="10902" max="10903" width="9.140625" style="1" customWidth="1"/>
    <col min="10904" max="10904" width="9.140625" style="1"/>
    <col min="10905" max="10906" width="9.140625" style="1" customWidth="1"/>
    <col min="10907" max="10916" width="9.140625" style="1"/>
    <col min="10917" max="10918" width="9.140625" style="1" customWidth="1"/>
    <col min="10919" max="10919" width="9.140625" style="1"/>
    <col min="10920" max="10921" width="9.140625" style="1" customWidth="1"/>
    <col min="10922" max="10931" width="9.140625" style="1"/>
    <col min="10932" max="10933" width="9.140625" style="1" customWidth="1"/>
    <col min="10934" max="10934" width="9.140625" style="1"/>
    <col min="10935" max="10936" width="9.140625" style="1" customWidth="1"/>
    <col min="10937" max="10946" width="9.140625" style="1"/>
    <col min="10947" max="10948" width="9.140625" style="1" customWidth="1"/>
    <col min="10949" max="10949" width="9.140625" style="1"/>
    <col min="10950" max="10951" width="9.140625" style="1" customWidth="1"/>
    <col min="10952" max="10961" width="9.140625" style="1"/>
    <col min="10962" max="10963" width="9.140625" style="1" customWidth="1"/>
    <col min="10964" max="10964" width="9.140625" style="1"/>
    <col min="10965" max="10966" width="9.140625" style="1" customWidth="1"/>
    <col min="10967" max="10976" width="9.140625" style="1"/>
    <col min="10977" max="10978" width="9.140625" style="1" customWidth="1"/>
    <col min="10979" max="10979" width="9.140625" style="1"/>
    <col min="10980" max="10981" width="9.140625" style="1" customWidth="1"/>
    <col min="10982" max="10991" width="9.140625" style="1"/>
    <col min="10992" max="10993" width="9.140625" style="1" customWidth="1"/>
    <col min="10994" max="10994" width="9.140625" style="1"/>
    <col min="10995" max="10996" width="9.140625" style="1" customWidth="1"/>
    <col min="10997" max="11006" width="9.140625" style="1"/>
    <col min="11007" max="11008" width="9.140625" style="1" customWidth="1"/>
    <col min="11009" max="11009" width="9.140625" style="1"/>
    <col min="11010" max="11011" width="9.140625" style="1" customWidth="1"/>
    <col min="11012" max="11021" width="9.140625" style="1"/>
    <col min="11022" max="11023" width="9.140625" style="1" customWidth="1"/>
    <col min="11024" max="11024" width="9.140625" style="1"/>
    <col min="11025" max="11026" width="9.140625" style="1" customWidth="1"/>
    <col min="11027" max="11036" width="9.140625" style="1"/>
    <col min="11037" max="11038" width="9.140625" style="1" customWidth="1"/>
    <col min="11039" max="11039" width="9.140625" style="1"/>
    <col min="11040" max="11041" width="9.140625" style="1" customWidth="1"/>
    <col min="11042" max="11051" width="9.140625" style="1"/>
    <col min="11052" max="11053" width="9.140625" style="1" customWidth="1"/>
    <col min="11054" max="11054" width="9.140625" style="1"/>
    <col min="11055" max="11056" width="9.140625" style="1" customWidth="1"/>
    <col min="11057" max="11066" width="9.140625" style="1"/>
    <col min="11067" max="11068" width="9.140625" style="1" customWidth="1"/>
    <col min="11069" max="11069" width="9.140625" style="1"/>
    <col min="11070" max="11071" width="9.140625" style="1" customWidth="1"/>
    <col min="11072" max="11081" width="9.140625" style="1"/>
    <col min="11082" max="11083" width="9.140625" style="1" customWidth="1"/>
    <col min="11084" max="11084" width="9.140625" style="1"/>
    <col min="11085" max="11086" width="9.140625" style="1" customWidth="1"/>
    <col min="11087" max="11096" width="9.140625" style="1"/>
    <col min="11097" max="11098" width="9.140625" style="1" customWidth="1"/>
    <col min="11099" max="11099" width="9.140625" style="1"/>
    <col min="11100" max="11101" width="9.140625" style="1" customWidth="1"/>
    <col min="11102" max="11111" width="9.140625" style="1"/>
    <col min="11112" max="11113" width="9.140625" style="1" customWidth="1"/>
    <col min="11114" max="11114" width="9.140625" style="1"/>
    <col min="11115" max="11116" width="9.140625" style="1" customWidth="1"/>
    <col min="11117" max="11126" width="9.140625" style="1"/>
    <col min="11127" max="11128" width="9.140625" style="1" customWidth="1"/>
    <col min="11129" max="11129" width="9.140625" style="1"/>
    <col min="11130" max="11131" width="9.140625" style="1" customWidth="1"/>
    <col min="11132" max="11141" width="9.140625" style="1"/>
    <col min="11142" max="11143" width="9.140625" style="1" customWidth="1"/>
    <col min="11144" max="11144" width="9.140625" style="1"/>
    <col min="11145" max="11146" width="9.140625" style="1" customWidth="1"/>
    <col min="11147" max="11156" width="9.140625" style="1"/>
    <col min="11157" max="11158" width="9.140625" style="1" customWidth="1"/>
    <col min="11159" max="11159" width="9.140625" style="1"/>
    <col min="11160" max="11161" width="9.140625" style="1" customWidth="1"/>
    <col min="11162" max="11171" width="9.140625" style="1"/>
    <col min="11172" max="11173" width="9.140625" style="1" customWidth="1"/>
    <col min="11174" max="11174" width="9.140625" style="1"/>
    <col min="11175" max="11176" width="9.140625" style="1" customWidth="1"/>
    <col min="11177" max="11186" width="9.140625" style="1"/>
    <col min="11187" max="11188" width="9.140625" style="1" customWidth="1"/>
    <col min="11189" max="11189" width="9.140625" style="1"/>
    <col min="11190" max="11191" width="9.140625" style="1" customWidth="1"/>
    <col min="11192" max="11201" width="9.140625" style="1"/>
    <col min="11202" max="11203" width="9.140625" style="1" customWidth="1"/>
    <col min="11204" max="11204" width="9.140625" style="1"/>
    <col min="11205" max="11206" width="9.140625" style="1" customWidth="1"/>
    <col min="11207" max="11216" width="9.140625" style="1"/>
    <col min="11217" max="11218" width="9.140625" style="1" customWidth="1"/>
    <col min="11219" max="11219" width="9.140625" style="1"/>
    <col min="11220" max="11221" width="9.140625" style="1" customWidth="1"/>
    <col min="11222" max="11231" width="9.140625" style="1"/>
    <col min="11232" max="11233" width="9.140625" style="1" customWidth="1"/>
    <col min="11234" max="11234" width="9.140625" style="1"/>
    <col min="11235" max="11236" width="9.140625" style="1" customWidth="1"/>
    <col min="11237" max="11246" width="9.140625" style="1"/>
    <col min="11247" max="11248" width="9.140625" style="1" customWidth="1"/>
    <col min="11249" max="11249" width="9.140625" style="1"/>
    <col min="11250" max="11251" width="9.140625" style="1" customWidth="1"/>
    <col min="11252" max="11261" width="9.140625" style="1"/>
    <col min="11262" max="11263" width="9.140625" style="1" customWidth="1"/>
    <col min="11264" max="11264" width="9.140625" style="1"/>
    <col min="11265" max="11266" width="9.140625" style="1" customWidth="1"/>
    <col min="11267" max="11276" width="9.140625" style="1"/>
    <col min="11277" max="11278" width="9.140625" style="1" customWidth="1"/>
    <col min="11279" max="11279" width="9.140625" style="1"/>
    <col min="11280" max="11281" width="9.140625" style="1" customWidth="1"/>
    <col min="11282" max="11291" width="9.140625" style="1"/>
    <col min="11292" max="11293" width="9.140625" style="1" customWidth="1"/>
    <col min="11294" max="11294" width="9.140625" style="1"/>
    <col min="11295" max="11296" width="9.140625" style="1" customWidth="1"/>
    <col min="11297" max="11306" width="9.140625" style="1"/>
    <col min="11307" max="11308" width="9.140625" style="1" customWidth="1"/>
    <col min="11309" max="11309" width="9.140625" style="1"/>
    <col min="11310" max="11311" width="9.140625" style="1" customWidth="1"/>
    <col min="11312" max="11321" width="9.140625" style="1"/>
    <col min="11322" max="11323" width="9.140625" style="1" customWidth="1"/>
    <col min="11324" max="11324" width="9.140625" style="1"/>
    <col min="11325" max="11326" width="9.140625" style="1" customWidth="1"/>
    <col min="11327" max="11336" width="9.140625" style="1"/>
    <col min="11337" max="11338" width="9.140625" style="1" customWidth="1"/>
    <col min="11339" max="11339" width="9.140625" style="1"/>
    <col min="11340" max="11341" width="9.140625" style="1" customWidth="1"/>
    <col min="11342" max="11351" width="9.140625" style="1"/>
    <col min="11352" max="11353" width="9.140625" style="1" customWidth="1"/>
    <col min="11354" max="11354" width="9.140625" style="1"/>
    <col min="11355" max="11356" width="9.140625" style="1" customWidth="1"/>
    <col min="11357" max="11366" width="9.140625" style="1"/>
    <col min="11367" max="11368" width="9.140625" style="1" customWidth="1"/>
    <col min="11369" max="11369" width="9.140625" style="1"/>
    <col min="11370" max="11371" width="9.140625" style="1" customWidth="1"/>
    <col min="11372" max="11381" width="9.140625" style="1"/>
    <col min="11382" max="11383" width="9.140625" style="1" customWidth="1"/>
    <col min="11384" max="11384" width="9.140625" style="1"/>
    <col min="11385" max="11386" width="9.140625" style="1" customWidth="1"/>
    <col min="11387" max="11396" width="9.140625" style="1"/>
    <col min="11397" max="11398" width="9.140625" style="1" customWidth="1"/>
    <col min="11399" max="11399" width="9.140625" style="1"/>
    <col min="11400" max="11401" width="9.140625" style="1" customWidth="1"/>
    <col min="11402" max="11411" width="9.140625" style="1"/>
    <col min="11412" max="11413" width="9.140625" style="1" customWidth="1"/>
    <col min="11414" max="11414" width="9.140625" style="1"/>
    <col min="11415" max="11416" width="9.140625" style="1" customWidth="1"/>
    <col min="11417" max="11426" width="9.140625" style="1"/>
    <col min="11427" max="11428" width="9.140625" style="1" customWidth="1"/>
    <col min="11429" max="11429" width="9.140625" style="1"/>
    <col min="11430" max="11431" width="9.140625" style="1" customWidth="1"/>
    <col min="11432" max="11441" width="9.140625" style="1"/>
    <col min="11442" max="11443" width="9.140625" style="1" customWidth="1"/>
    <col min="11444" max="11444" width="9.140625" style="1"/>
    <col min="11445" max="11446" width="9.140625" style="1" customWidth="1"/>
    <col min="11447" max="11456" width="9.140625" style="1"/>
    <col min="11457" max="11458" width="9.140625" style="1" customWidth="1"/>
    <col min="11459" max="11459" width="9.140625" style="1"/>
    <col min="11460" max="11461" width="9.140625" style="1" customWidth="1"/>
    <col min="11462" max="11471" width="9.140625" style="1"/>
    <col min="11472" max="11473" width="9.140625" style="1" customWidth="1"/>
    <col min="11474" max="11474" width="9.140625" style="1"/>
    <col min="11475" max="11476" width="9.140625" style="1" customWidth="1"/>
    <col min="11477" max="11486" width="9.140625" style="1"/>
    <col min="11487" max="11488" width="9.140625" style="1" customWidth="1"/>
    <col min="11489" max="11489" width="9.140625" style="1"/>
    <col min="11490" max="11491" width="9.140625" style="1" customWidth="1"/>
    <col min="11492" max="11501" width="9.140625" style="1"/>
    <col min="11502" max="11503" width="9.140625" style="1" customWidth="1"/>
    <col min="11504" max="11504" width="9.140625" style="1"/>
    <col min="11505" max="11506" width="9.140625" style="1" customWidth="1"/>
    <col min="11507" max="11516" width="9.140625" style="1"/>
    <col min="11517" max="11518" width="9.140625" style="1" customWidth="1"/>
    <col min="11519" max="11519" width="9.140625" style="1"/>
    <col min="11520" max="11521" width="9.140625" style="1" customWidth="1"/>
    <col min="11522" max="11531" width="9.140625" style="1"/>
    <col min="11532" max="11533" width="9.140625" style="1" customWidth="1"/>
    <col min="11534" max="11534" width="9.140625" style="1"/>
    <col min="11535" max="11536" width="9.140625" style="1" customWidth="1"/>
    <col min="11537" max="11546" width="9.140625" style="1"/>
    <col min="11547" max="11548" width="9.140625" style="1" customWidth="1"/>
    <col min="11549" max="11549" width="9.140625" style="1"/>
    <col min="11550" max="11551" width="9.140625" style="1" customWidth="1"/>
    <col min="11552" max="11561" width="9.140625" style="1"/>
    <col min="11562" max="11563" width="9.140625" style="1" customWidth="1"/>
    <col min="11564" max="11564" width="9.140625" style="1"/>
    <col min="11565" max="11566" width="9.140625" style="1" customWidth="1"/>
    <col min="11567" max="11576" width="9.140625" style="1"/>
    <col min="11577" max="11578" width="9.140625" style="1" customWidth="1"/>
    <col min="11579" max="11579" width="9.140625" style="1"/>
    <col min="11580" max="11581" width="9.140625" style="1" customWidth="1"/>
    <col min="11582" max="11591" width="9.140625" style="1"/>
    <col min="11592" max="11593" width="9.140625" style="1" customWidth="1"/>
    <col min="11594" max="11594" width="9.140625" style="1"/>
    <col min="11595" max="11596" width="9.140625" style="1" customWidth="1"/>
    <col min="11597" max="11606" width="9.140625" style="1"/>
    <col min="11607" max="11608" width="9.140625" style="1" customWidth="1"/>
    <col min="11609" max="11609" width="9.140625" style="1"/>
    <col min="11610" max="11611" width="9.140625" style="1" customWidth="1"/>
    <col min="11612" max="11621" width="9.140625" style="1"/>
    <col min="11622" max="11623" width="9.140625" style="1" customWidth="1"/>
    <col min="11624" max="11624" width="9.140625" style="1"/>
    <col min="11625" max="11626" width="9.140625" style="1" customWidth="1"/>
    <col min="11627" max="11636" width="9.140625" style="1"/>
    <col min="11637" max="11638" width="9.140625" style="1" customWidth="1"/>
    <col min="11639" max="11639" width="9.140625" style="1"/>
    <col min="11640" max="11641" width="9.140625" style="1" customWidth="1"/>
    <col min="11642" max="11651" width="9.140625" style="1"/>
    <col min="11652" max="11653" width="9.140625" style="1" customWidth="1"/>
    <col min="11654" max="11654" width="9.140625" style="1"/>
    <col min="11655" max="11656" width="9.140625" style="1" customWidth="1"/>
    <col min="11657" max="11666" width="9.140625" style="1"/>
    <col min="11667" max="11668" width="9.140625" style="1" customWidth="1"/>
    <col min="11669" max="11669" width="9.140625" style="1"/>
    <col min="11670" max="11671" width="9.140625" style="1" customWidth="1"/>
    <col min="11672" max="11681" width="9.140625" style="1"/>
    <col min="11682" max="11683" width="9.140625" style="1" customWidth="1"/>
    <col min="11684" max="11684" width="9.140625" style="1"/>
    <col min="11685" max="11686" width="9.140625" style="1" customWidth="1"/>
    <col min="11687" max="11696" width="9.140625" style="1"/>
    <col min="11697" max="11698" width="9.140625" style="1" customWidth="1"/>
    <col min="11699" max="11699" width="9.140625" style="1"/>
    <col min="11700" max="11701" width="9.140625" style="1" customWidth="1"/>
    <col min="11702" max="11711" width="9.140625" style="1"/>
    <col min="11712" max="11713" width="9.140625" style="1" customWidth="1"/>
    <col min="11714" max="11714" width="9.140625" style="1"/>
    <col min="11715" max="11716" width="9.140625" style="1" customWidth="1"/>
    <col min="11717" max="11726" width="9.140625" style="1"/>
    <col min="11727" max="11728" width="9.140625" style="1" customWidth="1"/>
    <col min="11729" max="11729" width="9.140625" style="1"/>
    <col min="11730" max="11731" width="9.140625" style="1" customWidth="1"/>
    <col min="11732" max="11741" width="9.140625" style="1"/>
    <col min="11742" max="11743" width="9.140625" style="1" customWidth="1"/>
    <col min="11744" max="11744" width="9.140625" style="1"/>
    <col min="11745" max="11746" width="9.140625" style="1" customWidth="1"/>
    <col min="11747" max="11756" width="9.140625" style="1"/>
    <col min="11757" max="11758" width="9.140625" style="1" customWidth="1"/>
    <col min="11759" max="11759" width="9.140625" style="1"/>
    <col min="11760" max="11761" width="9.140625" style="1" customWidth="1"/>
    <col min="11762" max="11771" width="9.140625" style="1"/>
    <col min="11772" max="11773" width="9.140625" style="1" customWidth="1"/>
    <col min="11774" max="11774" width="9.140625" style="1"/>
    <col min="11775" max="11776" width="9.140625" style="1" customWidth="1"/>
    <col min="11777" max="11786" width="9.140625" style="1"/>
    <col min="11787" max="11788" width="9.140625" style="1" customWidth="1"/>
    <col min="11789" max="11789" width="9.140625" style="1"/>
    <col min="11790" max="11791" width="9.140625" style="1" customWidth="1"/>
    <col min="11792" max="11801" width="9.140625" style="1"/>
    <col min="11802" max="11803" width="9.140625" style="1" customWidth="1"/>
    <col min="11804" max="11804" width="9.140625" style="1"/>
    <col min="11805" max="11806" width="9.140625" style="1" customWidth="1"/>
    <col min="11807" max="11816" width="9.140625" style="1"/>
    <col min="11817" max="11818" width="9.140625" style="1" customWidth="1"/>
    <col min="11819" max="11819" width="9.140625" style="1"/>
    <col min="11820" max="11821" width="9.140625" style="1" customWidth="1"/>
    <col min="11822" max="11831" width="9.140625" style="1"/>
    <col min="11832" max="11833" width="9.140625" style="1" customWidth="1"/>
    <col min="11834" max="11834" width="9.140625" style="1"/>
    <col min="11835" max="11836" width="9.140625" style="1" customWidth="1"/>
    <col min="11837" max="11846" width="9.140625" style="1"/>
    <col min="11847" max="11848" width="9.140625" style="1" customWidth="1"/>
    <col min="11849" max="11849" width="9.140625" style="1"/>
    <col min="11850" max="11851" width="9.140625" style="1" customWidth="1"/>
    <col min="11852" max="11861" width="9.140625" style="1"/>
    <col min="11862" max="11863" width="9.140625" style="1" customWidth="1"/>
    <col min="11864" max="11864" width="9.140625" style="1"/>
    <col min="11865" max="11866" width="9.140625" style="1" customWidth="1"/>
    <col min="11867" max="11876" width="9.140625" style="1"/>
    <col min="11877" max="11878" width="9.140625" style="1" customWidth="1"/>
    <col min="11879" max="11879" width="9.140625" style="1"/>
    <col min="11880" max="11881" width="9.140625" style="1" customWidth="1"/>
    <col min="11882" max="11891" width="9.140625" style="1"/>
    <col min="11892" max="11893" width="9.140625" style="1" customWidth="1"/>
    <col min="11894" max="11894" width="9.140625" style="1"/>
    <col min="11895" max="11896" width="9.140625" style="1" customWidth="1"/>
    <col min="11897" max="11906" width="9.140625" style="1"/>
    <col min="11907" max="11908" width="9.140625" style="1" customWidth="1"/>
    <col min="11909" max="11909" width="9.140625" style="1"/>
    <col min="11910" max="11911" width="9.140625" style="1" customWidth="1"/>
    <col min="11912" max="11921" width="9.140625" style="1"/>
    <col min="11922" max="11923" width="9.140625" style="1" customWidth="1"/>
    <col min="11924" max="11924" width="9.140625" style="1"/>
    <col min="11925" max="11926" width="9.140625" style="1" customWidth="1"/>
    <col min="11927" max="11936" width="9.140625" style="1"/>
    <col min="11937" max="11938" width="9.140625" style="1" customWidth="1"/>
    <col min="11939" max="11939" width="9.140625" style="1"/>
    <col min="11940" max="11941" width="9.140625" style="1" customWidth="1"/>
    <col min="11942" max="11951" width="9.140625" style="1"/>
    <col min="11952" max="11953" width="9.140625" style="1" customWidth="1"/>
    <col min="11954" max="11954" width="9.140625" style="1"/>
    <col min="11955" max="11956" width="9.140625" style="1" customWidth="1"/>
    <col min="11957" max="11966" width="9.140625" style="1"/>
    <col min="11967" max="11968" width="9.140625" style="1" customWidth="1"/>
    <col min="11969" max="11969" width="9.140625" style="1"/>
    <col min="11970" max="11971" width="9.140625" style="1" customWidth="1"/>
    <col min="11972" max="11981" width="9.140625" style="1"/>
    <col min="11982" max="11983" width="9.140625" style="1" customWidth="1"/>
    <col min="11984" max="11984" width="9.140625" style="1"/>
    <col min="11985" max="11986" width="9.140625" style="1" customWidth="1"/>
    <col min="11987" max="11996" width="9.140625" style="1"/>
    <col min="11997" max="11998" width="9.140625" style="1" customWidth="1"/>
    <col min="11999" max="11999" width="9.140625" style="1"/>
    <col min="12000" max="12001" width="9.140625" style="1" customWidth="1"/>
    <col min="12002" max="12011" width="9.140625" style="1"/>
    <col min="12012" max="12013" width="9.140625" style="1" customWidth="1"/>
    <col min="12014" max="12014" width="9.140625" style="1"/>
    <col min="12015" max="12016" width="9.140625" style="1" customWidth="1"/>
    <col min="12017" max="12026" width="9.140625" style="1"/>
    <col min="12027" max="12028" width="9.140625" style="1" customWidth="1"/>
    <col min="12029" max="12029" width="9.140625" style="1"/>
    <col min="12030" max="12031" width="9.140625" style="1" customWidth="1"/>
    <col min="12032" max="12041" width="9.140625" style="1"/>
    <col min="12042" max="12043" width="9.140625" style="1" customWidth="1"/>
    <col min="12044" max="12044" width="9.140625" style="1"/>
    <col min="12045" max="12046" width="9.140625" style="1" customWidth="1"/>
    <col min="12047" max="12056" width="9.140625" style="1"/>
    <col min="12057" max="12058" width="9.140625" style="1" customWidth="1"/>
    <col min="12059" max="12059" width="9.140625" style="1"/>
    <col min="12060" max="12061" width="9.140625" style="1" customWidth="1"/>
    <col min="12062" max="12071" width="9.140625" style="1"/>
    <col min="12072" max="12073" width="9.140625" style="1" customWidth="1"/>
    <col min="12074" max="12074" width="9.140625" style="1"/>
    <col min="12075" max="12076" width="9.140625" style="1" customWidth="1"/>
    <col min="12077" max="12086" width="9.140625" style="1"/>
    <col min="12087" max="12088" width="9.140625" style="1" customWidth="1"/>
    <col min="12089" max="12089" width="9.140625" style="1"/>
    <col min="12090" max="12091" width="9.140625" style="1" customWidth="1"/>
    <col min="12092" max="12101" width="9.140625" style="1"/>
    <col min="12102" max="12103" width="9.140625" style="1" customWidth="1"/>
    <col min="12104" max="12104" width="9.140625" style="1"/>
    <col min="12105" max="12106" width="9.140625" style="1" customWidth="1"/>
    <col min="12107" max="12116" width="9.140625" style="1"/>
    <col min="12117" max="12118" width="9.140625" style="1" customWidth="1"/>
    <col min="12119" max="12119" width="9.140625" style="1"/>
    <col min="12120" max="12121" width="9.140625" style="1" customWidth="1"/>
    <col min="12122" max="12131" width="9.140625" style="1"/>
    <col min="12132" max="12133" width="9.140625" style="1" customWidth="1"/>
    <col min="12134" max="12134" width="9.140625" style="1"/>
    <col min="12135" max="12136" width="9.140625" style="1" customWidth="1"/>
    <col min="12137" max="12146" width="9.140625" style="1"/>
    <col min="12147" max="12148" width="9.140625" style="1" customWidth="1"/>
    <col min="12149" max="12149" width="9.140625" style="1"/>
    <col min="12150" max="12151" width="9.140625" style="1" customWidth="1"/>
    <col min="12152" max="12161" width="9.140625" style="1"/>
    <col min="12162" max="12163" width="9.140625" style="1" customWidth="1"/>
    <col min="12164" max="12164" width="9.140625" style="1"/>
    <col min="12165" max="12166" width="9.140625" style="1" customWidth="1"/>
    <col min="12167" max="12176" width="9.140625" style="1"/>
    <col min="12177" max="12178" width="9.140625" style="1" customWidth="1"/>
    <col min="12179" max="12179" width="9.140625" style="1"/>
    <col min="12180" max="12181" width="9.140625" style="1" customWidth="1"/>
    <col min="12182" max="12191" width="9.140625" style="1"/>
    <col min="12192" max="12193" width="9.140625" style="1" customWidth="1"/>
    <col min="12194" max="12194" width="9.140625" style="1"/>
    <col min="12195" max="12196" width="9.140625" style="1" customWidth="1"/>
    <col min="12197" max="12206" width="9.140625" style="1"/>
    <col min="12207" max="12208" width="9.140625" style="1" customWidth="1"/>
    <col min="12209" max="12209" width="9.140625" style="1"/>
    <col min="12210" max="12211" width="9.140625" style="1" customWidth="1"/>
    <col min="12212" max="12221" width="9.140625" style="1"/>
    <col min="12222" max="12223" width="9.140625" style="1" customWidth="1"/>
    <col min="12224" max="12224" width="9.140625" style="1"/>
    <col min="12225" max="12226" width="9.140625" style="1" customWidth="1"/>
    <col min="12227" max="12236" width="9.140625" style="1"/>
    <col min="12237" max="12238" width="9.140625" style="1" customWidth="1"/>
    <col min="12239" max="12239" width="9.140625" style="1"/>
    <col min="12240" max="12241" width="9.140625" style="1" customWidth="1"/>
    <col min="12242" max="12251" width="9.140625" style="1"/>
    <col min="12252" max="12253" width="9.140625" style="1" customWidth="1"/>
    <col min="12254" max="12254" width="9.140625" style="1"/>
    <col min="12255" max="12256" width="9.140625" style="1" customWidth="1"/>
    <col min="12257" max="12266" width="9.140625" style="1"/>
    <col min="12267" max="12268" width="9.140625" style="1" customWidth="1"/>
    <col min="12269" max="12269" width="9.140625" style="1"/>
    <col min="12270" max="12271" width="9.140625" style="1" customWidth="1"/>
    <col min="12272" max="12281" width="9.140625" style="1"/>
    <col min="12282" max="12283" width="9.140625" style="1" customWidth="1"/>
    <col min="12284" max="12284" width="9.140625" style="1"/>
    <col min="12285" max="12286" width="9.140625" style="1" customWidth="1"/>
    <col min="12287" max="12296" width="9.140625" style="1"/>
    <col min="12297" max="12298" width="9.140625" style="1" customWidth="1"/>
    <col min="12299" max="12299" width="9.140625" style="1"/>
    <col min="12300" max="12301" width="9.140625" style="1" customWidth="1"/>
    <col min="12302" max="12311" width="9.140625" style="1"/>
    <col min="12312" max="12313" width="9.140625" style="1" customWidth="1"/>
    <col min="12314" max="12314" width="9.140625" style="1"/>
    <col min="12315" max="12316" width="9.140625" style="1" customWidth="1"/>
    <col min="12317" max="12326" width="9.140625" style="1"/>
    <col min="12327" max="12328" width="9.140625" style="1" customWidth="1"/>
    <col min="12329" max="12329" width="9.140625" style="1"/>
    <col min="12330" max="12331" width="9.140625" style="1" customWidth="1"/>
    <col min="12332" max="12341" width="9.140625" style="1"/>
    <col min="12342" max="12343" width="9.140625" style="1" customWidth="1"/>
    <col min="12344" max="12344" width="9.140625" style="1"/>
    <col min="12345" max="12346" width="9.140625" style="1" customWidth="1"/>
    <col min="12347" max="12356" width="9.140625" style="1"/>
    <col min="12357" max="12358" width="9.140625" style="1" customWidth="1"/>
    <col min="12359" max="12359" width="9.140625" style="1"/>
    <col min="12360" max="12361" width="9.140625" style="1" customWidth="1"/>
    <col min="12362" max="12371" width="9.140625" style="1"/>
    <col min="12372" max="12373" width="9.140625" style="1" customWidth="1"/>
    <col min="12374" max="12374" width="9.140625" style="1"/>
    <col min="12375" max="12376" width="9.140625" style="1" customWidth="1"/>
    <col min="12377" max="12386" width="9.140625" style="1"/>
    <col min="12387" max="12388" width="9.140625" style="1" customWidth="1"/>
    <col min="12389" max="12389" width="9.140625" style="1"/>
    <col min="12390" max="12391" width="9.140625" style="1" customWidth="1"/>
    <col min="12392" max="12401" width="9.140625" style="1"/>
    <col min="12402" max="12403" width="9.140625" style="1" customWidth="1"/>
    <col min="12404" max="12404" width="9.140625" style="1"/>
    <col min="12405" max="12406" width="9.140625" style="1" customWidth="1"/>
    <col min="12407" max="12416" width="9.140625" style="1"/>
    <col min="12417" max="12418" width="9.140625" style="1" customWidth="1"/>
    <col min="12419" max="12419" width="9.140625" style="1"/>
    <col min="12420" max="12421" width="9.140625" style="1" customWidth="1"/>
    <col min="12422" max="12431" width="9.140625" style="1"/>
    <col min="12432" max="12433" width="9.140625" style="1" customWidth="1"/>
    <col min="12434" max="12434" width="9.140625" style="1"/>
    <col min="12435" max="12436" width="9.140625" style="1" customWidth="1"/>
    <col min="12437" max="12446" width="9.140625" style="1"/>
    <col min="12447" max="12448" width="9.140625" style="1" customWidth="1"/>
    <col min="12449" max="12449" width="9.140625" style="1"/>
    <col min="12450" max="12451" width="9.140625" style="1" customWidth="1"/>
    <col min="12452" max="12461" width="9.140625" style="1"/>
    <col min="12462" max="12463" width="9.140625" style="1" customWidth="1"/>
    <col min="12464" max="12464" width="9.140625" style="1"/>
    <col min="12465" max="12466" width="9.140625" style="1" customWidth="1"/>
    <col min="12467" max="12476" width="9.140625" style="1"/>
    <col min="12477" max="12478" width="9.140625" style="1" customWidth="1"/>
    <col min="12479" max="12479" width="9.140625" style="1"/>
    <col min="12480" max="12481" width="9.140625" style="1" customWidth="1"/>
    <col min="12482" max="12491" width="9.140625" style="1"/>
    <col min="12492" max="12493" width="9.140625" style="1" customWidth="1"/>
    <col min="12494" max="12494" width="9.140625" style="1"/>
    <col min="12495" max="12496" width="9.140625" style="1" customWidth="1"/>
    <col min="12497" max="12506" width="9.140625" style="1"/>
    <col min="12507" max="12508" width="9.140625" style="1" customWidth="1"/>
    <col min="12509" max="12509" width="9.140625" style="1"/>
    <col min="12510" max="12511" width="9.140625" style="1" customWidth="1"/>
    <col min="12512" max="12521" width="9.140625" style="1"/>
    <col min="12522" max="12523" width="9.140625" style="1" customWidth="1"/>
    <col min="12524" max="12524" width="9.140625" style="1"/>
    <col min="12525" max="12526" width="9.140625" style="1" customWidth="1"/>
    <col min="12527" max="12536" width="9.140625" style="1"/>
    <col min="12537" max="12538" width="9.140625" style="1" customWidth="1"/>
    <col min="12539" max="12539" width="9.140625" style="1"/>
    <col min="12540" max="12541" width="9.140625" style="1" customWidth="1"/>
    <col min="12542" max="12551" width="9.140625" style="1"/>
    <col min="12552" max="12553" width="9.140625" style="1" customWidth="1"/>
    <col min="12554" max="12554" width="9.140625" style="1"/>
    <col min="12555" max="12556" width="9.140625" style="1" customWidth="1"/>
    <col min="12557" max="12566" width="9.140625" style="1"/>
    <col min="12567" max="12568" width="9.140625" style="1" customWidth="1"/>
    <col min="12569" max="12569" width="9.140625" style="1"/>
    <col min="12570" max="12571" width="9.140625" style="1" customWidth="1"/>
    <col min="12572" max="12581" width="9.140625" style="1"/>
    <col min="12582" max="12583" width="9.140625" style="1" customWidth="1"/>
    <col min="12584" max="12584" width="9.140625" style="1"/>
    <col min="12585" max="12586" width="9.140625" style="1" customWidth="1"/>
    <col min="12587" max="12596" width="9.140625" style="1"/>
    <col min="12597" max="12598" width="9.140625" style="1" customWidth="1"/>
    <col min="12599" max="12599" width="9.140625" style="1"/>
    <col min="12600" max="12601" width="9.140625" style="1" customWidth="1"/>
    <col min="12602" max="12611" width="9.140625" style="1"/>
    <col min="12612" max="12613" width="9.140625" style="1" customWidth="1"/>
    <col min="12614" max="12614" width="9.140625" style="1"/>
    <col min="12615" max="12616" width="9.140625" style="1" customWidth="1"/>
    <col min="12617" max="12626" width="9.140625" style="1"/>
    <col min="12627" max="12628" width="9.140625" style="1" customWidth="1"/>
    <col min="12629" max="12629" width="9.140625" style="1"/>
    <col min="12630" max="12631" width="9.140625" style="1" customWidth="1"/>
    <col min="12632" max="12641" width="9.140625" style="1"/>
    <col min="12642" max="12643" width="9.140625" style="1" customWidth="1"/>
    <col min="12644" max="12644" width="9.140625" style="1"/>
    <col min="12645" max="12646" width="9.140625" style="1" customWidth="1"/>
    <col min="12647" max="12656" width="9.140625" style="1"/>
    <col min="12657" max="12658" width="9.140625" style="1" customWidth="1"/>
    <col min="12659" max="12659" width="9.140625" style="1"/>
    <col min="12660" max="12661" width="9.140625" style="1" customWidth="1"/>
    <col min="12662" max="12671" width="9.140625" style="1"/>
    <col min="12672" max="12673" width="9.140625" style="1" customWidth="1"/>
    <col min="12674" max="12674" width="9.140625" style="1"/>
    <col min="12675" max="12676" width="9.140625" style="1" customWidth="1"/>
    <col min="12677" max="12686" width="9.140625" style="1"/>
    <col min="12687" max="12688" width="9.140625" style="1" customWidth="1"/>
    <col min="12689" max="12689" width="9.140625" style="1"/>
    <col min="12690" max="12691" width="9.140625" style="1" customWidth="1"/>
    <col min="12692" max="12701" width="9.140625" style="1"/>
    <col min="12702" max="12703" width="9.140625" style="1" customWidth="1"/>
    <col min="12704" max="12704" width="9.140625" style="1"/>
    <col min="12705" max="12706" width="9.140625" style="1" customWidth="1"/>
    <col min="12707" max="12716" width="9.140625" style="1"/>
    <col min="12717" max="12718" width="9.140625" style="1" customWidth="1"/>
    <col min="12719" max="12719" width="9.140625" style="1"/>
    <col min="12720" max="12721" width="9.140625" style="1" customWidth="1"/>
    <col min="12722" max="12731" width="9.140625" style="1"/>
    <col min="12732" max="12733" width="9.140625" style="1" customWidth="1"/>
    <col min="12734" max="12734" width="9.140625" style="1"/>
    <col min="12735" max="12736" width="9.140625" style="1" customWidth="1"/>
    <col min="12737" max="12746" width="9.140625" style="1"/>
    <col min="12747" max="12748" width="9.140625" style="1" customWidth="1"/>
    <col min="12749" max="12749" width="9.140625" style="1"/>
    <col min="12750" max="12751" width="9.140625" style="1" customWidth="1"/>
    <col min="12752" max="12761" width="9.140625" style="1"/>
    <col min="12762" max="12763" width="9.140625" style="1" customWidth="1"/>
    <col min="12764" max="12764" width="9.140625" style="1"/>
    <col min="12765" max="12766" width="9.140625" style="1" customWidth="1"/>
    <col min="12767" max="12776" width="9.140625" style="1"/>
    <col min="12777" max="12778" width="9.140625" style="1" customWidth="1"/>
    <col min="12779" max="12779" width="9.140625" style="1"/>
    <col min="12780" max="12781" width="9.140625" style="1" customWidth="1"/>
    <col min="12782" max="12791" width="9.140625" style="1"/>
    <col min="12792" max="12793" width="9.140625" style="1" customWidth="1"/>
    <col min="12794" max="12794" width="9.140625" style="1"/>
    <col min="12795" max="12796" width="9.140625" style="1" customWidth="1"/>
    <col min="12797" max="12806" width="9.140625" style="1"/>
    <col min="12807" max="12808" width="9.140625" style="1" customWidth="1"/>
    <col min="12809" max="12809" width="9.140625" style="1"/>
    <col min="12810" max="12811" width="9.140625" style="1" customWidth="1"/>
    <col min="12812" max="12821" width="9.140625" style="1"/>
    <col min="12822" max="12823" width="9.140625" style="1" customWidth="1"/>
    <col min="12824" max="12824" width="9.140625" style="1"/>
    <col min="12825" max="12826" width="9.140625" style="1" customWidth="1"/>
    <col min="12827" max="12836" width="9.140625" style="1"/>
    <col min="12837" max="12838" width="9.140625" style="1" customWidth="1"/>
    <col min="12839" max="12839" width="9.140625" style="1"/>
    <col min="12840" max="12841" width="9.140625" style="1" customWidth="1"/>
    <col min="12842" max="12851" width="9.140625" style="1"/>
    <col min="12852" max="12853" width="9.140625" style="1" customWidth="1"/>
    <col min="12854" max="12854" width="9.140625" style="1"/>
    <col min="12855" max="12856" width="9.140625" style="1" customWidth="1"/>
    <col min="12857" max="12866" width="9.140625" style="1"/>
    <col min="12867" max="12868" width="9.140625" style="1" customWidth="1"/>
    <col min="12869" max="12869" width="9.140625" style="1"/>
    <col min="12870" max="12871" width="9.140625" style="1" customWidth="1"/>
    <col min="12872" max="12881" width="9.140625" style="1"/>
    <col min="12882" max="12883" width="9.140625" style="1" customWidth="1"/>
    <col min="12884" max="12884" width="9.140625" style="1"/>
    <col min="12885" max="12886" width="9.140625" style="1" customWidth="1"/>
    <col min="12887" max="12896" width="9.140625" style="1"/>
    <col min="12897" max="12898" width="9.140625" style="1" customWidth="1"/>
    <col min="12899" max="12899" width="9.140625" style="1"/>
    <col min="12900" max="12901" width="9.140625" style="1" customWidth="1"/>
    <col min="12902" max="12911" width="9.140625" style="1"/>
    <col min="12912" max="12913" width="9.140625" style="1" customWidth="1"/>
    <col min="12914" max="12914" width="9.140625" style="1"/>
    <col min="12915" max="12916" width="9.140625" style="1" customWidth="1"/>
    <col min="12917" max="12926" width="9.140625" style="1"/>
    <col min="12927" max="12928" width="9.140625" style="1" customWidth="1"/>
    <col min="12929" max="12929" width="9.140625" style="1"/>
    <col min="12930" max="12931" width="9.140625" style="1" customWidth="1"/>
    <col min="12932" max="12941" width="9.140625" style="1"/>
    <col min="12942" max="12943" width="9.140625" style="1" customWidth="1"/>
    <col min="12944" max="12944" width="9.140625" style="1"/>
    <col min="12945" max="12946" width="9.140625" style="1" customWidth="1"/>
    <col min="12947" max="12956" width="9.140625" style="1"/>
    <col min="12957" max="12958" width="9.140625" style="1" customWidth="1"/>
    <col min="12959" max="12959" width="9.140625" style="1"/>
    <col min="12960" max="12961" width="9.140625" style="1" customWidth="1"/>
    <col min="12962" max="12971" width="9.140625" style="1"/>
    <col min="12972" max="12973" width="9.140625" style="1" customWidth="1"/>
    <col min="12974" max="12974" width="9.140625" style="1"/>
    <col min="12975" max="12976" width="9.140625" style="1" customWidth="1"/>
    <col min="12977" max="12986" width="9.140625" style="1"/>
    <col min="12987" max="12988" width="9.140625" style="1" customWidth="1"/>
    <col min="12989" max="12989" width="9.140625" style="1"/>
    <col min="12990" max="12991" width="9.140625" style="1" customWidth="1"/>
    <col min="12992" max="13001" width="9.140625" style="1"/>
    <col min="13002" max="13003" width="9.140625" style="1" customWidth="1"/>
    <col min="13004" max="13004" width="9.140625" style="1"/>
    <col min="13005" max="13006" width="9.140625" style="1" customWidth="1"/>
    <col min="13007" max="13016" width="9.140625" style="1"/>
    <col min="13017" max="13018" width="9.140625" style="1" customWidth="1"/>
    <col min="13019" max="13019" width="9.140625" style="1"/>
    <col min="13020" max="13021" width="9.140625" style="1" customWidth="1"/>
    <col min="13022" max="13031" width="9.140625" style="1"/>
    <col min="13032" max="13033" width="9.140625" style="1" customWidth="1"/>
    <col min="13034" max="13034" width="9.140625" style="1"/>
    <col min="13035" max="13036" width="9.140625" style="1" customWidth="1"/>
    <col min="13037" max="13046" width="9.140625" style="1"/>
    <col min="13047" max="13048" width="9.140625" style="1" customWidth="1"/>
    <col min="13049" max="13049" width="9.140625" style="1"/>
    <col min="13050" max="13051" width="9.140625" style="1" customWidth="1"/>
    <col min="13052" max="13061" width="9.140625" style="1"/>
    <col min="13062" max="13063" width="9.140625" style="1" customWidth="1"/>
    <col min="13064" max="13064" width="9.140625" style="1"/>
    <col min="13065" max="13066" width="9.140625" style="1" customWidth="1"/>
    <col min="13067" max="13076" width="9.140625" style="1"/>
    <col min="13077" max="13078" width="9.140625" style="1" customWidth="1"/>
    <col min="13079" max="13079" width="9.140625" style="1"/>
    <col min="13080" max="13081" width="9.140625" style="1" customWidth="1"/>
    <col min="13082" max="13091" width="9.140625" style="1"/>
    <col min="13092" max="13093" width="9.140625" style="1" customWidth="1"/>
    <col min="13094" max="13094" width="9.140625" style="1"/>
    <col min="13095" max="13096" width="9.140625" style="1" customWidth="1"/>
    <col min="13097" max="13106" width="9.140625" style="1"/>
    <col min="13107" max="13108" width="9.140625" style="1" customWidth="1"/>
    <col min="13109" max="13109" width="9.140625" style="1"/>
    <col min="13110" max="13111" width="9.140625" style="1" customWidth="1"/>
    <col min="13112" max="13121" width="9.140625" style="1"/>
    <col min="13122" max="13123" width="9.140625" style="1" customWidth="1"/>
    <col min="13124" max="13124" width="9.140625" style="1"/>
    <col min="13125" max="13126" width="9.140625" style="1" customWidth="1"/>
    <col min="13127" max="13136" width="9.140625" style="1"/>
    <col min="13137" max="13138" width="9.140625" style="1" customWidth="1"/>
    <col min="13139" max="13139" width="9.140625" style="1"/>
    <col min="13140" max="13141" width="9.140625" style="1" customWidth="1"/>
    <col min="13142" max="13151" width="9.140625" style="1"/>
    <col min="13152" max="13153" width="9.140625" style="1" customWidth="1"/>
    <col min="13154" max="13154" width="9.140625" style="1"/>
    <col min="13155" max="13156" width="9.140625" style="1" customWidth="1"/>
    <col min="13157" max="13166" width="9.140625" style="1"/>
    <col min="13167" max="13168" width="9.140625" style="1" customWidth="1"/>
    <col min="13169" max="13169" width="9.140625" style="1"/>
    <col min="13170" max="13171" width="9.140625" style="1" customWidth="1"/>
    <col min="13172" max="13181" width="9.140625" style="1"/>
    <col min="13182" max="13183" width="9.140625" style="1" customWidth="1"/>
    <col min="13184" max="13184" width="9.140625" style="1"/>
    <col min="13185" max="13186" width="9.140625" style="1" customWidth="1"/>
    <col min="13187" max="13196" width="9.140625" style="1"/>
    <col min="13197" max="13198" width="9.140625" style="1" customWidth="1"/>
    <col min="13199" max="13199" width="9.140625" style="1"/>
    <col min="13200" max="13201" width="9.140625" style="1" customWidth="1"/>
    <col min="13202" max="13211" width="9.140625" style="1"/>
    <col min="13212" max="13213" width="9.140625" style="1" customWidth="1"/>
    <col min="13214" max="13214" width="9.140625" style="1"/>
    <col min="13215" max="13216" width="9.140625" style="1" customWidth="1"/>
    <col min="13217" max="13226" width="9.140625" style="1"/>
    <col min="13227" max="13228" width="9.140625" style="1" customWidth="1"/>
    <col min="13229" max="13229" width="9.140625" style="1"/>
    <col min="13230" max="13231" width="9.140625" style="1" customWidth="1"/>
    <col min="13232" max="13241" width="9.140625" style="1"/>
    <col min="13242" max="13243" width="9.140625" style="1" customWidth="1"/>
    <col min="13244" max="13244" width="9.140625" style="1"/>
    <col min="13245" max="13246" width="9.140625" style="1" customWidth="1"/>
    <col min="13247" max="13256" width="9.140625" style="1"/>
    <col min="13257" max="13258" width="9.140625" style="1" customWidth="1"/>
    <col min="13259" max="13259" width="9.140625" style="1"/>
    <col min="13260" max="13261" width="9.140625" style="1" customWidth="1"/>
    <col min="13262" max="13271" width="9.140625" style="1"/>
    <col min="13272" max="13273" width="9.140625" style="1" customWidth="1"/>
    <col min="13274" max="13274" width="9.140625" style="1"/>
    <col min="13275" max="13276" width="9.140625" style="1" customWidth="1"/>
    <col min="13277" max="13286" width="9.140625" style="1"/>
    <col min="13287" max="13288" width="9.140625" style="1" customWidth="1"/>
    <col min="13289" max="13289" width="9.140625" style="1"/>
    <col min="13290" max="13291" width="9.140625" style="1" customWidth="1"/>
    <col min="13292" max="13301" width="9.140625" style="1"/>
    <col min="13302" max="13303" width="9.140625" style="1" customWidth="1"/>
    <col min="13304" max="13304" width="9.140625" style="1"/>
    <col min="13305" max="13306" width="9.140625" style="1" customWidth="1"/>
    <col min="13307" max="13316" width="9.140625" style="1"/>
    <col min="13317" max="13318" width="9.140625" style="1" customWidth="1"/>
    <col min="13319" max="13319" width="9.140625" style="1"/>
    <col min="13320" max="13321" width="9.140625" style="1" customWidth="1"/>
    <col min="13322" max="13331" width="9.140625" style="1"/>
    <col min="13332" max="13333" width="9.140625" style="1" customWidth="1"/>
    <col min="13334" max="13334" width="9.140625" style="1"/>
    <col min="13335" max="13336" width="9.140625" style="1" customWidth="1"/>
    <col min="13337" max="13346" width="9.140625" style="1"/>
    <col min="13347" max="13348" width="9.140625" style="1" customWidth="1"/>
    <col min="13349" max="13349" width="9.140625" style="1"/>
    <col min="13350" max="13351" width="9.140625" style="1" customWidth="1"/>
    <col min="13352" max="13361" width="9.140625" style="1"/>
    <col min="13362" max="13363" width="9.140625" style="1" customWidth="1"/>
    <col min="13364" max="13364" width="9.140625" style="1"/>
    <col min="13365" max="13366" width="9.140625" style="1" customWidth="1"/>
    <col min="13367" max="13376" width="9.140625" style="1"/>
    <col min="13377" max="13378" width="9.140625" style="1" customWidth="1"/>
    <col min="13379" max="13379" width="9.140625" style="1"/>
    <col min="13380" max="13381" width="9.140625" style="1" customWidth="1"/>
    <col min="13382" max="13391" width="9.140625" style="1"/>
    <col min="13392" max="13393" width="9.140625" style="1" customWidth="1"/>
    <col min="13394" max="13394" width="9.140625" style="1"/>
    <col min="13395" max="13396" width="9.140625" style="1" customWidth="1"/>
    <col min="13397" max="13406" width="9.140625" style="1"/>
    <col min="13407" max="13408" width="9.140625" style="1" customWidth="1"/>
    <col min="13409" max="13409" width="9.140625" style="1"/>
    <col min="13410" max="13411" width="9.140625" style="1" customWidth="1"/>
    <col min="13412" max="13421" width="9.140625" style="1"/>
    <col min="13422" max="13423" width="9.140625" style="1" customWidth="1"/>
    <col min="13424" max="13424" width="9.140625" style="1"/>
    <col min="13425" max="13426" width="9.140625" style="1" customWidth="1"/>
    <col min="13427" max="13436" width="9.140625" style="1"/>
    <col min="13437" max="13438" width="9.140625" style="1" customWidth="1"/>
    <col min="13439" max="13439" width="9.140625" style="1"/>
    <col min="13440" max="13441" width="9.140625" style="1" customWidth="1"/>
    <col min="13442" max="13451" width="9.140625" style="1"/>
    <col min="13452" max="13453" width="9.140625" style="1" customWidth="1"/>
    <col min="13454" max="13454" width="9.140625" style="1"/>
    <col min="13455" max="13456" width="9.140625" style="1" customWidth="1"/>
    <col min="13457" max="13466" width="9.140625" style="1"/>
    <col min="13467" max="13468" width="9.140625" style="1" customWidth="1"/>
    <col min="13469" max="13469" width="9.140625" style="1"/>
    <col min="13470" max="13471" width="9.140625" style="1" customWidth="1"/>
    <col min="13472" max="13481" width="9.140625" style="1"/>
    <col min="13482" max="13483" width="9.140625" style="1" customWidth="1"/>
    <col min="13484" max="13484" width="9.140625" style="1"/>
    <col min="13485" max="13486" width="9.140625" style="1" customWidth="1"/>
    <col min="13487" max="13496" width="9.140625" style="1"/>
    <col min="13497" max="13498" width="9.140625" style="1" customWidth="1"/>
    <col min="13499" max="13499" width="9.140625" style="1"/>
    <col min="13500" max="13501" width="9.140625" style="1" customWidth="1"/>
    <col min="13502" max="13511" width="9.140625" style="1"/>
    <col min="13512" max="13513" width="9.140625" style="1" customWidth="1"/>
    <col min="13514" max="13514" width="9.140625" style="1"/>
    <col min="13515" max="13516" width="9.140625" style="1" customWidth="1"/>
    <col min="13517" max="13526" width="9.140625" style="1"/>
    <col min="13527" max="13528" width="9.140625" style="1" customWidth="1"/>
    <col min="13529" max="13529" width="9.140625" style="1"/>
    <col min="13530" max="13531" width="9.140625" style="1" customWidth="1"/>
    <col min="13532" max="13541" width="9.140625" style="1"/>
    <col min="13542" max="13543" width="9.140625" style="1" customWidth="1"/>
    <col min="13544" max="13544" width="9.140625" style="1"/>
    <col min="13545" max="13546" width="9.140625" style="1" customWidth="1"/>
    <col min="13547" max="13556" width="9.140625" style="1"/>
    <col min="13557" max="13558" width="9.140625" style="1" customWidth="1"/>
    <col min="13559" max="13559" width="9.140625" style="1"/>
    <col min="13560" max="13561" width="9.140625" style="1" customWidth="1"/>
    <col min="13562" max="13571" width="9.140625" style="1"/>
    <col min="13572" max="13573" width="9.140625" style="1" customWidth="1"/>
    <col min="13574" max="13574" width="9.140625" style="1"/>
    <col min="13575" max="13576" width="9.140625" style="1" customWidth="1"/>
    <col min="13577" max="13586" width="9.140625" style="1"/>
    <col min="13587" max="13588" width="9.140625" style="1" customWidth="1"/>
    <col min="13589" max="13589" width="9.140625" style="1"/>
    <col min="13590" max="13591" width="9.140625" style="1" customWidth="1"/>
    <col min="13592" max="13601" width="9.140625" style="1"/>
    <col min="13602" max="13603" width="9.140625" style="1" customWidth="1"/>
    <col min="13604" max="13604" width="9.140625" style="1"/>
    <col min="13605" max="13606" width="9.140625" style="1" customWidth="1"/>
    <col min="13607" max="13616" width="9.140625" style="1"/>
    <col min="13617" max="13618" width="9.140625" style="1" customWidth="1"/>
    <col min="13619" max="13619" width="9.140625" style="1"/>
    <col min="13620" max="13621" width="9.140625" style="1" customWidth="1"/>
    <col min="13622" max="13631" width="9.140625" style="1"/>
    <col min="13632" max="13633" width="9.140625" style="1" customWidth="1"/>
    <col min="13634" max="13634" width="9.140625" style="1"/>
    <col min="13635" max="13636" width="9.140625" style="1" customWidth="1"/>
    <col min="13637" max="13646" width="9.140625" style="1"/>
    <col min="13647" max="13648" width="9.140625" style="1" customWidth="1"/>
    <col min="13649" max="13649" width="9.140625" style="1"/>
    <col min="13650" max="13651" width="9.140625" style="1" customWidth="1"/>
    <col min="13652" max="13661" width="9.140625" style="1"/>
    <col min="13662" max="13663" width="9.140625" style="1" customWidth="1"/>
    <col min="13664" max="13664" width="9.140625" style="1"/>
    <col min="13665" max="13666" width="9.140625" style="1" customWidth="1"/>
    <col min="13667" max="13676" width="9.140625" style="1"/>
    <col min="13677" max="13678" width="9.140625" style="1" customWidth="1"/>
    <col min="13679" max="13679" width="9.140625" style="1"/>
    <col min="13680" max="13681" width="9.140625" style="1" customWidth="1"/>
    <col min="13682" max="13691" width="9.140625" style="1"/>
    <col min="13692" max="13693" width="9.140625" style="1" customWidth="1"/>
    <col min="13694" max="13694" width="9.140625" style="1"/>
    <col min="13695" max="13696" width="9.140625" style="1" customWidth="1"/>
    <col min="13697" max="13706" width="9.140625" style="1"/>
    <col min="13707" max="13708" width="9.140625" style="1" customWidth="1"/>
    <col min="13709" max="13709" width="9.140625" style="1"/>
    <col min="13710" max="13711" width="9.140625" style="1" customWidth="1"/>
    <col min="13712" max="13721" width="9.140625" style="1"/>
    <col min="13722" max="13723" width="9.140625" style="1" customWidth="1"/>
    <col min="13724" max="13724" width="9.140625" style="1"/>
    <col min="13725" max="13726" width="9.140625" style="1" customWidth="1"/>
    <col min="13727" max="13736" width="9.140625" style="1"/>
    <col min="13737" max="13738" width="9.140625" style="1" customWidth="1"/>
    <col min="13739" max="13739" width="9.140625" style="1"/>
    <col min="13740" max="13741" width="9.140625" style="1" customWidth="1"/>
    <col min="13742" max="13751" width="9.140625" style="1"/>
    <col min="13752" max="13753" width="9.140625" style="1" customWidth="1"/>
    <col min="13754" max="13754" width="9.140625" style="1"/>
    <col min="13755" max="13756" width="9.140625" style="1" customWidth="1"/>
    <col min="13757" max="13766" width="9.140625" style="1"/>
    <col min="13767" max="13768" width="9.140625" style="1" customWidth="1"/>
    <col min="13769" max="13769" width="9.140625" style="1"/>
    <col min="13770" max="13771" width="9.140625" style="1" customWidth="1"/>
    <col min="13772" max="13781" width="9.140625" style="1"/>
    <col min="13782" max="13783" width="9.140625" style="1" customWidth="1"/>
    <col min="13784" max="13784" width="9.140625" style="1"/>
    <col min="13785" max="13786" width="9.140625" style="1" customWidth="1"/>
    <col min="13787" max="13796" width="9.140625" style="1"/>
    <col min="13797" max="13798" width="9.140625" style="1" customWidth="1"/>
    <col min="13799" max="13799" width="9.140625" style="1"/>
    <col min="13800" max="13801" width="9.140625" style="1" customWidth="1"/>
    <col min="13802" max="13811" width="9.140625" style="1"/>
    <col min="13812" max="13813" width="9.140625" style="1" customWidth="1"/>
    <col min="13814" max="13814" width="9.140625" style="1"/>
    <col min="13815" max="13816" width="9.140625" style="1" customWidth="1"/>
    <col min="13817" max="13826" width="9.140625" style="1"/>
    <col min="13827" max="13828" width="9.140625" style="1" customWidth="1"/>
    <col min="13829" max="13829" width="9.140625" style="1"/>
    <col min="13830" max="13831" width="9.140625" style="1" customWidth="1"/>
    <col min="13832" max="13841" width="9.140625" style="1"/>
    <col min="13842" max="13843" width="9.140625" style="1" customWidth="1"/>
    <col min="13844" max="13844" width="9.140625" style="1"/>
    <col min="13845" max="13846" width="9.140625" style="1" customWidth="1"/>
    <col min="13847" max="13856" width="9.140625" style="1"/>
    <col min="13857" max="13858" width="9.140625" style="1" customWidth="1"/>
    <col min="13859" max="13859" width="9.140625" style="1"/>
    <col min="13860" max="13861" width="9.140625" style="1" customWidth="1"/>
    <col min="13862" max="13871" width="9.140625" style="1"/>
    <col min="13872" max="13873" width="9.140625" style="1" customWidth="1"/>
    <col min="13874" max="13874" width="9.140625" style="1"/>
    <col min="13875" max="13876" width="9.140625" style="1" customWidth="1"/>
    <col min="13877" max="13886" width="9.140625" style="1"/>
    <col min="13887" max="13888" width="9.140625" style="1" customWidth="1"/>
    <col min="13889" max="13889" width="9.140625" style="1"/>
    <col min="13890" max="13891" width="9.140625" style="1" customWidth="1"/>
    <col min="13892" max="13901" width="9.140625" style="1"/>
    <col min="13902" max="13903" width="9.140625" style="1" customWidth="1"/>
    <col min="13904" max="13904" width="9.140625" style="1"/>
    <col min="13905" max="13906" width="9.140625" style="1" customWidth="1"/>
    <col min="13907" max="13916" width="9.140625" style="1"/>
    <col min="13917" max="13918" width="9.140625" style="1" customWidth="1"/>
    <col min="13919" max="13919" width="9.140625" style="1"/>
    <col min="13920" max="13921" width="9.140625" style="1" customWidth="1"/>
    <col min="13922" max="13931" width="9.140625" style="1"/>
    <col min="13932" max="13933" width="9.140625" style="1" customWidth="1"/>
    <col min="13934" max="13934" width="9.140625" style="1"/>
    <col min="13935" max="13936" width="9.140625" style="1" customWidth="1"/>
    <col min="13937" max="13946" width="9.140625" style="1"/>
    <col min="13947" max="13948" width="9.140625" style="1" customWidth="1"/>
    <col min="13949" max="13949" width="9.140625" style="1"/>
    <col min="13950" max="13951" width="9.140625" style="1" customWidth="1"/>
    <col min="13952" max="13961" width="9.140625" style="1"/>
    <col min="13962" max="13963" width="9.140625" style="1" customWidth="1"/>
    <col min="13964" max="13964" width="9.140625" style="1"/>
    <col min="13965" max="13966" width="9.140625" style="1" customWidth="1"/>
    <col min="13967" max="13976" width="9.140625" style="1"/>
    <col min="13977" max="13978" width="9.140625" style="1" customWidth="1"/>
    <col min="13979" max="13979" width="9.140625" style="1"/>
    <col min="13980" max="13981" width="9.140625" style="1" customWidth="1"/>
    <col min="13982" max="13991" width="9.140625" style="1"/>
    <col min="13992" max="13993" width="9.140625" style="1" customWidth="1"/>
    <col min="13994" max="13994" width="9.140625" style="1"/>
    <col min="13995" max="13996" width="9.140625" style="1" customWidth="1"/>
    <col min="13997" max="14006" width="9.140625" style="1"/>
    <col min="14007" max="14008" width="9.140625" style="1" customWidth="1"/>
    <col min="14009" max="14009" width="9.140625" style="1"/>
    <col min="14010" max="14011" width="9.140625" style="1" customWidth="1"/>
    <col min="14012" max="14021" width="9.140625" style="1"/>
    <col min="14022" max="14023" width="9.140625" style="1" customWidth="1"/>
    <col min="14024" max="14024" width="9.140625" style="1"/>
    <col min="14025" max="14026" width="9.140625" style="1" customWidth="1"/>
    <col min="14027" max="14036" width="9.140625" style="1"/>
    <col min="14037" max="14038" width="9.140625" style="1" customWidth="1"/>
    <col min="14039" max="14039" width="9.140625" style="1"/>
    <col min="14040" max="14041" width="9.140625" style="1" customWidth="1"/>
    <col min="14042" max="14051" width="9.140625" style="1"/>
    <col min="14052" max="14053" width="9.140625" style="1" customWidth="1"/>
    <col min="14054" max="14054" width="9.140625" style="1"/>
    <col min="14055" max="14056" width="9.140625" style="1" customWidth="1"/>
    <col min="14057" max="14066" width="9.140625" style="1"/>
    <col min="14067" max="14068" width="9.140625" style="1" customWidth="1"/>
    <col min="14069" max="14069" width="9.140625" style="1"/>
    <col min="14070" max="14071" width="9.140625" style="1" customWidth="1"/>
    <col min="14072" max="14081" width="9.140625" style="1"/>
    <col min="14082" max="14083" width="9.140625" style="1" customWidth="1"/>
    <col min="14084" max="14084" width="9.140625" style="1"/>
    <col min="14085" max="14086" width="9.140625" style="1" customWidth="1"/>
    <col min="14087" max="14096" width="9.140625" style="1"/>
    <col min="14097" max="14098" width="9.140625" style="1" customWidth="1"/>
    <col min="14099" max="14099" width="9.140625" style="1"/>
    <col min="14100" max="14101" width="9.140625" style="1" customWidth="1"/>
    <col min="14102" max="14111" width="9.140625" style="1"/>
    <col min="14112" max="14113" width="9.140625" style="1" customWidth="1"/>
    <col min="14114" max="14114" width="9.140625" style="1"/>
    <col min="14115" max="14116" width="9.140625" style="1" customWidth="1"/>
    <col min="14117" max="14126" width="9.140625" style="1"/>
    <col min="14127" max="14128" width="9.140625" style="1" customWidth="1"/>
    <col min="14129" max="14129" width="9.140625" style="1"/>
    <col min="14130" max="14131" width="9.140625" style="1" customWidth="1"/>
    <col min="14132" max="14141" width="9.140625" style="1"/>
    <col min="14142" max="14143" width="9.140625" style="1" customWidth="1"/>
    <col min="14144" max="14144" width="9.140625" style="1"/>
    <col min="14145" max="14146" width="9.140625" style="1" customWidth="1"/>
    <col min="14147" max="14156" width="9.140625" style="1"/>
    <col min="14157" max="14158" width="9.140625" style="1" customWidth="1"/>
    <col min="14159" max="14159" width="9.140625" style="1"/>
    <col min="14160" max="14161" width="9.140625" style="1" customWidth="1"/>
    <col min="14162" max="14171" width="9.140625" style="1"/>
    <col min="14172" max="14173" width="9.140625" style="1" customWidth="1"/>
    <col min="14174" max="14174" width="9.140625" style="1"/>
    <col min="14175" max="14176" width="9.140625" style="1" customWidth="1"/>
    <col min="14177" max="14186" width="9.140625" style="1"/>
    <col min="14187" max="14188" width="9.140625" style="1" customWidth="1"/>
    <col min="14189" max="14189" width="9.140625" style="1"/>
    <col min="14190" max="14191" width="9.140625" style="1" customWidth="1"/>
    <col min="14192" max="14201" width="9.140625" style="1"/>
    <col min="14202" max="14203" width="9.140625" style="1" customWidth="1"/>
    <col min="14204" max="14204" width="9.140625" style="1"/>
    <col min="14205" max="14206" width="9.140625" style="1" customWidth="1"/>
    <col min="14207" max="14216" width="9.140625" style="1"/>
    <col min="14217" max="14218" width="9.140625" style="1" customWidth="1"/>
    <col min="14219" max="14219" width="9.140625" style="1"/>
    <col min="14220" max="14221" width="9.140625" style="1" customWidth="1"/>
    <col min="14222" max="14231" width="9.140625" style="1"/>
    <col min="14232" max="14233" width="9.140625" style="1" customWidth="1"/>
    <col min="14234" max="14234" width="9.140625" style="1"/>
    <col min="14235" max="14236" width="9.140625" style="1" customWidth="1"/>
    <col min="14237" max="14246" width="9.140625" style="1"/>
    <col min="14247" max="14248" width="9.140625" style="1" customWidth="1"/>
    <col min="14249" max="14249" width="9.140625" style="1"/>
    <col min="14250" max="14251" width="9.140625" style="1" customWidth="1"/>
    <col min="14252" max="14261" width="9.140625" style="1"/>
    <col min="14262" max="14263" width="9.140625" style="1" customWidth="1"/>
    <col min="14264" max="14264" width="9.140625" style="1"/>
    <col min="14265" max="14266" width="9.140625" style="1" customWidth="1"/>
    <col min="14267" max="14276" width="9.140625" style="1"/>
    <col min="14277" max="14278" width="9.140625" style="1" customWidth="1"/>
    <col min="14279" max="14279" width="9.140625" style="1"/>
    <col min="14280" max="14281" width="9.140625" style="1" customWidth="1"/>
    <col min="14282" max="14291" width="9.140625" style="1"/>
    <col min="14292" max="14293" width="9.140625" style="1" customWidth="1"/>
    <col min="14294" max="14294" width="9.140625" style="1"/>
    <col min="14295" max="14296" width="9.140625" style="1" customWidth="1"/>
    <col min="14297" max="14306" width="9.140625" style="1"/>
    <col min="14307" max="14308" width="9.140625" style="1" customWidth="1"/>
    <col min="14309" max="14309" width="9.140625" style="1"/>
    <col min="14310" max="14311" width="9.140625" style="1" customWidth="1"/>
    <col min="14312" max="14321" width="9.140625" style="1"/>
    <col min="14322" max="14323" width="9.140625" style="1" customWidth="1"/>
    <col min="14324" max="14324" width="9.140625" style="1"/>
    <col min="14325" max="14326" width="9.140625" style="1" customWidth="1"/>
    <col min="14327" max="14336" width="9.140625" style="1"/>
    <col min="14337" max="14338" width="9.140625" style="1" customWidth="1"/>
    <col min="14339" max="14339" width="9.140625" style="1"/>
    <col min="14340" max="14341" width="9.140625" style="1" customWidth="1"/>
    <col min="14342" max="14351" width="9.140625" style="1"/>
    <col min="14352" max="14353" width="9.140625" style="1" customWidth="1"/>
    <col min="14354" max="14354" width="9.140625" style="1"/>
    <col min="14355" max="14356" width="9.140625" style="1" customWidth="1"/>
    <col min="14357" max="14366" width="9.140625" style="1"/>
    <col min="14367" max="14368" width="9.140625" style="1" customWidth="1"/>
    <col min="14369" max="14369" width="9.140625" style="1"/>
    <col min="14370" max="14371" width="9.140625" style="1" customWidth="1"/>
    <col min="14372" max="14381" width="9.140625" style="1"/>
    <col min="14382" max="14383" width="9.140625" style="1" customWidth="1"/>
    <col min="14384" max="14384" width="9.140625" style="1"/>
    <col min="14385" max="14386" width="9.140625" style="1" customWidth="1"/>
    <col min="14387" max="14396" width="9.140625" style="1"/>
    <col min="14397" max="14398" width="9.140625" style="1" customWidth="1"/>
    <col min="14399" max="14399" width="9.140625" style="1"/>
    <col min="14400" max="14401" width="9.140625" style="1" customWidth="1"/>
    <col min="14402" max="14411" width="9.140625" style="1"/>
    <col min="14412" max="14413" width="9.140625" style="1" customWidth="1"/>
    <col min="14414" max="14414" width="9.140625" style="1"/>
    <col min="14415" max="14416" width="9.140625" style="1" customWidth="1"/>
    <col min="14417" max="14426" width="9.140625" style="1"/>
    <col min="14427" max="14428" width="9.140625" style="1" customWidth="1"/>
    <col min="14429" max="14429" width="9.140625" style="1"/>
    <col min="14430" max="14431" width="9.140625" style="1" customWidth="1"/>
    <col min="14432" max="14441" width="9.140625" style="1"/>
    <col min="14442" max="14443" width="9.140625" style="1" customWidth="1"/>
    <col min="14444" max="14444" width="9.140625" style="1"/>
    <col min="14445" max="14446" width="9.140625" style="1" customWidth="1"/>
    <col min="14447" max="14456" width="9.140625" style="1"/>
    <col min="14457" max="14458" width="9.140625" style="1" customWidth="1"/>
    <col min="14459" max="14459" width="9.140625" style="1"/>
    <col min="14460" max="14461" width="9.140625" style="1" customWidth="1"/>
    <col min="14462" max="14471" width="9.140625" style="1"/>
    <col min="14472" max="14473" width="9.140625" style="1" customWidth="1"/>
    <col min="14474" max="14474" width="9.140625" style="1"/>
    <col min="14475" max="14476" width="9.140625" style="1" customWidth="1"/>
    <col min="14477" max="14486" width="9.140625" style="1"/>
    <col min="14487" max="14488" width="9.140625" style="1" customWidth="1"/>
    <col min="14489" max="14489" width="9.140625" style="1"/>
    <col min="14490" max="14491" width="9.140625" style="1" customWidth="1"/>
    <col min="14492" max="14501" width="9.140625" style="1"/>
    <col min="14502" max="14503" width="9.140625" style="1" customWidth="1"/>
    <col min="14504" max="14504" width="9.140625" style="1"/>
    <col min="14505" max="14506" width="9.140625" style="1" customWidth="1"/>
    <col min="14507" max="14516" width="9.140625" style="1"/>
    <col min="14517" max="14518" width="9.140625" style="1" customWidth="1"/>
    <col min="14519" max="14519" width="9.140625" style="1"/>
    <col min="14520" max="14521" width="9.140625" style="1" customWidth="1"/>
    <col min="14522" max="14531" width="9.140625" style="1"/>
    <col min="14532" max="14533" width="9.140625" style="1" customWidth="1"/>
    <col min="14534" max="14534" width="9.140625" style="1"/>
    <col min="14535" max="14536" width="9.140625" style="1" customWidth="1"/>
    <col min="14537" max="14546" width="9.140625" style="1"/>
    <col min="14547" max="14548" width="9.140625" style="1" customWidth="1"/>
    <col min="14549" max="14549" width="9.140625" style="1"/>
    <col min="14550" max="14551" width="9.140625" style="1" customWidth="1"/>
    <col min="14552" max="14561" width="9.140625" style="1"/>
    <col min="14562" max="14563" width="9.140625" style="1" customWidth="1"/>
    <col min="14564" max="14564" width="9.140625" style="1"/>
    <col min="14565" max="14566" width="9.140625" style="1" customWidth="1"/>
    <col min="14567" max="14576" width="9.140625" style="1"/>
    <col min="14577" max="14578" width="9.140625" style="1" customWidth="1"/>
    <col min="14579" max="14579" width="9.140625" style="1"/>
    <col min="14580" max="14581" width="9.140625" style="1" customWidth="1"/>
    <col min="14582" max="14591" width="9.140625" style="1"/>
    <col min="14592" max="14593" width="9.140625" style="1" customWidth="1"/>
    <col min="14594" max="14594" width="9.140625" style="1"/>
    <col min="14595" max="14596" width="9.140625" style="1" customWidth="1"/>
    <col min="14597" max="14606" width="9.140625" style="1"/>
    <col min="14607" max="14608" width="9.140625" style="1" customWidth="1"/>
    <col min="14609" max="14609" width="9.140625" style="1"/>
    <col min="14610" max="14611" width="9.140625" style="1" customWidth="1"/>
    <col min="14612" max="14621" width="9.140625" style="1"/>
    <col min="14622" max="14623" width="9.140625" style="1" customWidth="1"/>
    <col min="14624" max="14624" width="9.140625" style="1"/>
    <col min="14625" max="14626" width="9.140625" style="1" customWidth="1"/>
    <col min="14627" max="14636" width="9.140625" style="1"/>
    <col min="14637" max="14638" width="9.140625" style="1" customWidth="1"/>
    <col min="14639" max="14639" width="9.140625" style="1"/>
    <col min="14640" max="14641" width="9.140625" style="1" customWidth="1"/>
    <col min="14642" max="14651" width="9.140625" style="1"/>
    <col min="14652" max="14653" width="9.140625" style="1" customWidth="1"/>
    <col min="14654" max="14654" width="9.140625" style="1"/>
    <col min="14655" max="14656" width="9.140625" style="1" customWidth="1"/>
    <col min="14657" max="14666" width="9.140625" style="1"/>
    <col min="14667" max="14668" width="9.140625" style="1" customWidth="1"/>
    <col min="14669" max="14669" width="9.140625" style="1"/>
    <col min="14670" max="14671" width="9.140625" style="1" customWidth="1"/>
    <col min="14672" max="14681" width="9.140625" style="1"/>
    <col min="14682" max="14683" width="9.140625" style="1" customWidth="1"/>
    <col min="14684" max="14684" width="9.140625" style="1"/>
    <col min="14685" max="14686" width="9.140625" style="1" customWidth="1"/>
    <col min="14687" max="14696" width="9.140625" style="1"/>
    <col min="14697" max="14698" width="9.140625" style="1" customWidth="1"/>
    <col min="14699" max="14699" width="9.140625" style="1"/>
    <col min="14700" max="14701" width="9.140625" style="1" customWidth="1"/>
    <col min="14702" max="14711" width="9.140625" style="1"/>
    <col min="14712" max="14713" width="9.140625" style="1" customWidth="1"/>
    <col min="14714" max="14714" width="9.140625" style="1"/>
    <col min="14715" max="14716" width="9.140625" style="1" customWidth="1"/>
    <col min="14717" max="14726" width="9.140625" style="1"/>
    <col min="14727" max="14728" width="9.140625" style="1" customWidth="1"/>
    <col min="14729" max="14729" width="9.140625" style="1"/>
    <col min="14730" max="14731" width="9.140625" style="1" customWidth="1"/>
    <col min="14732" max="14741" width="9.140625" style="1"/>
    <col min="14742" max="14743" width="9.140625" style="1" customWidth="1"/>
    <col min="14744" max="14744" width="9.140625" style="1"/>
    <col min="14745" max="14746" width="9.140625" style="1" customWidth="1"/>
    <col min="14747" max="14756" width="9.140625" style="1"/>
    <col min="14757" max="14758" width="9.140625" style="1" customWidth="1"/>
    <col min="14759" max="14759" width="9.140625" style="1"/>
    <col min="14760" max="14761" width="9.140625" style="1" customWidth="1"/>
    <col min="14762" max="14771" width="9.140625" style="1"/>
    <col min="14772" max="14773" width="9.140625" style="1" customWidth="1"/>
    <col min="14774" max="14774" width="9.140625" style="1"/>
    <col min="14775" max="14776" width="9.140625" style="1" customWidth="1"/>
    <col min="14777" max="14786" width="9.140625" style="1"/>
    <col min="14787" max="14788" width="9.140625" style="1" customWidth="1"/>
    <col min="14789" max="14789" width="9.140625" style="1"/>
    <col min="14790" max="14791" width="9.140625" style="1" customWidth="1"/>
    <col min="14792" max="14801" width="9.140625" style="1"/>
    <col min="14802" max="14803" width="9.140625" style="1" customWidth="1"/>
    <col min="14804" max="14804" width="9.140625" style="1"/>
    <col min="14805" max="14806" width="9.140625" style="1" customWidth="1"/>
    <col min="14807" max="14816" width="9.140625" style="1"/>
    <col min="14817" max="14818" width="9.140625" style="1" customWidth="1"/>
    <col min="14819" max="14819" width="9.140625" style="1"/>
    <col min="14820" max="14821" width="9.140625" style="1" customWidth="1"/>
    <col min="14822" max="14831" width="9.140625" style="1"/>
    <col min="14832" max="14833" width="9.140625" style="1" customWidth="1"/>
    <col min="14834" max="14834" width="9.140625" style="1"/>
    <col min="14835" max="14836" width="9.140625" style="1" customWidth="1"/>
    <col min="14837" max="14846" width="9.140625" style="1"/>
    <col min="14847" max="14848" width="9.140625" style="1" customWidth="1"/>
    <col min="14849" max="14849" width="9.140625" style="1"/>
    <col min="14850" max="14851" width="9.140625" style="1" customWidth="1"/>
    <col min="14852" max="14861" width="9.140625" style="1"/>
    <col min="14862" max="14863" width="9.140625" style="1" customWidth="1"/>
    <col min="14864" max="14864" width="9.140625" style="1"/>
    <col min="14865" max="14866" width="9.140625" style="1" customWidth="1"/>
    <col min="14867" max="14876" width="9.140625" style="1"/>
    <col min="14877" max="14878" width="9.140625" style="1" customWidth="1"/>
    <col min="14879" max="14879" width="9.140625" style="1"/>
    <col min="14880" max="14881" width="9.140625" style="1" customWidth="1"/>
    <col min="14882" max="14891" width="9.140625" style="1"/>
    <col min="14892" max="14893" width="9.140625" style="1" customWidth="1"/>
    <col min="14894" max="14894" width="9.140625" style="1"/>
    <col min="14895" max="14896" width="9.140625" style="1" customWidth="1"/>
    <col min="14897" max="14906" width="9.140625" style="1"/>
    <col min="14907" max="14908" width="9.140625" style="1" customWidth="1"/>
    <col min="14909" max="14909" width="9.140625" style="1"/>
    <col min="14910" max="14911" width="9.140625" style="1" customWidth="1"/>
    <col min="14912" max="14921" width="9.140625" style="1"/>
    <col min="14922" max="14923" width="9.140625" style="1" customWidth="1"/>
    <col min="14924" max="14924" width="9.140625" style="1"/>
    <col min="14925" max="14926" width="9.140625" style="1" customWidth="1"/>
    <col min="14927" max="14936" width="9.140625" style="1"/>
    <col min="14937" max="14938" width="9.140625" style="1" customWidth="1"/>
    <col min="14939" max="14939" width="9.140625" style="1"/>
    <col min="14940" max="14941" width="9.140625" style="1" customWidth="1"/>
    <col min="14942" max="14951" width="9.140625" style="1"/>
    <col min="14952" max="14953" width="9.140625" style="1" customWidth="1"/>
    <col min="14954" max="14954" width="9.140625" style="1"/>
    <col min="14955" max="14956" width="9.140625" style="1" customWidth="1"/>
    <col min="14957" max="14966" width="9.140625" style="1"/>
    <col min="14967" max="14968" width="9.140625" style="1" customWidth="1"/>
    <col min="14969" max="14969" width="9.140625" style="1"/>
    <col min="14970" max="14971" width="9.140625" style="1" customWidth="1"/>
    <col min="14972" max="14981" width="9.140625" style="1"/>
    <col min="14982" max="14983" width="9.140625" style="1" customWidth="1"/>
    <col min="14984" max="14984" width="9.140625" style="1"/>
    <col min="14985" max="14986" width="9.140625" style="1" customWidth="1"/>
    <col min="14987" max="14996" width="9.140625" style="1"/>
    <col min="14997" max="14998" width="9.140625" style="1" customWidth="1"/>
    <col min="14999" max="14999" width="9.140625" style="1"/>
    <col min="15000" max="15001" width="9.140625" style="1" customWidth="1"/>
    <col min="15002" max="15011" width="9.140625" style="1"/>
    <col min="15012" max="15013" width="9.140625" style="1" customWidth="1"/>
    <col min="15014" max="15014" width="9.140625" style="1"/>
    <col min="15015" max="15016" width="9.140625" style="1" customWidth="1"/>
    <col min="15017" max="15026" width="9.140625" style="1"/>
    <col min="15027" max="15028" width="9.140625" style="1" customWidth="1"/>
    <col min="15029" max="15029" width="9.140625" style="1"/>
    <col min="15030" max="15031" width="9.140625" style="1" customWidth="1"/>
    <col min="15032" max="15041" width="9.140625" style="1"/>
    <col min="15042" max="15043" width="9.140625" style="1" customWidth="1"/>
    <col min="15044" max="15044" width="9.140625" style="1"/>
    <col min="15045" max="15046" width="9.140625" style="1" customWidth="1"/>
    <col min="15047" max="15056" width="9.140625" style="1"/>
    <col min="15057" max="15058" width="9.140625" style="1" customWidth="1"/>
    <col min="15059" max="15059" width="9.140625" style="1"/>
    <col min="15060" max="15061" width="9.140625" style="1" customWidth="1"/>
    <col min="15062" max="15071" width="9.140625" style="1"/>
    <col min="15072" max="15073" width="9.140625" style="1" customWidth="1"/>
    <col min="15074" max="15074" width="9.140625" style="1"/>
    <col min="15075" max="15076" width="9.140625" style="1" customWidth="1"/>
    <col min="15077" max="15086" width="9.140625" style="1"/>
    <col min="15087" max="15088" width="9.140625" style="1" customWidth="1"/>
    <col min="15089" max="15089" width="9.140625" style="1"/>
    <col min="15090" max="15091" width="9.140625" style="1" customWidth="1"/>
    <col min="15092" max="15101" width="9.140625" style="1"/>
    <col min="15102" max="15103" width="9.140625" style="1" customWidth="1"/>
    <col min="15104" max="15104" width="9.140625" style="1"/>
    <col min="15105" max="15106" width="9.140625" style="1" customWidth="1"/>
    <col min="15107" max="15116" width="9.140625" style="1"/>
    <col min="15117" max="15118" width="9.140625" style="1" customWidth="1"/>
    <col min="15119" max="15119" width="9.140625" style="1"/>
    <col min="15120" max="15121" width="9.140625" style="1" customWidth="1"/>
    <col min="15122" max="15131" width="9.140625" style="1"/>
    <col min="15132" max="15133" width="9.140625" style="1" customWidth="1"/>
    <col min="15134" max="15134" width="9.140625" style="1"/>
    <col min="15135" max="15136" width="9.140625" style="1" customWidth="1"/>
    <col min="15137" max="15146" width="9.140625" style="1"/>
    <col min="15147" max="15148" width="9.140625" style="1" customWidth="1"/>
    <col min="15149" max="15149" width="9.140625" style="1"/>
    <col min="15150" max="15151" width="9.140625" style="1" customWidth="1"/>
    <col min="15152" max="15161" width="9.140625" style="1"/>
    <col min="15162" max="15163" width="9.140625" style="1" customWidth="1"/>
    <col min="15164" max="15164" width="9.140625" style="1"/>
    <col min="15165" max="15166" width="9.140625" style="1" customWidth="1"/>
    <col min="15167" max="15176" width="9.140625" style="1"/>
    <col min="15177" max="15178" width="9.140625" style="1" customWidth="1"/>
    <col min="15179" max="15179" width="9.140625" style="1"/>
    <col min="15180" max="15181" width="9.140625" style="1" customWidth="1"/>
    <col min="15182" max="15191" width="9.140625" style="1"/>
    <col min="15192" max="15193" width="9.140625" style="1" customWidth="1"/>
    <col min="15194" max="15194" width="9.140625" style="1"/>
    <col min="15195" max="15196" width="9.140625" style="1" customWidth="1"/>
    <col min="15197" max="15206" width="9.140625" style="1"/>
    <col min="15207" max="15208" width="9.140625" style="1" customWidth="1"/>
    <col min="15209" max="15209" width="9.140625" style="1"/>
    <col min="15210" max="15211" width="9.140625" style="1" customWidth="1"/>
    <col min="15212" max="15221" width="9.140625" style="1"/>
    <col min="15222" max="15223" width="9.140625" style="1" customWidth="1"/>
    <col min="15224" max="15224" width="9.140625" style="1"/>
    <col min="15225" max="15226" width="9.140625" style="1" customWidth="1"/>
    <col min="15227" max="15236" width="9.140625" style="1"/>
    <col min="15237" max="15238" width="9.140625" style="1" customWidth="1"/>
    <col min="15239" max="15239" width="9.140625" style="1"/>
    <col min="15240" max="15241" width="9.140625" style="1" customWidth="1"/>
    <col min="15242" max="15251" width="9.140625" style="1"/>
    <col min="15252" max="15253" width="9.140625" style="1" customWidth="1"/>
    <col min="15254" max="15254" width="9.140625" style="1"/>
    <col min="15255" max="15256" width="9.140625" style="1" customWidth="1"/>
    <col min="15257" max="15266" width="9.140625" style="1"/>
    <col min="15267" max="15268" width="9.140625" style="1" customWidth="1"/>
    <col min="15269" max="15269" width="9.140625" style="1"/>
    <col min="15270" max="15271" width="9.140625" style="1" customWidth="1"/>
    <col min="15272" max="15281" width="9.140625" style="1"/>
    <col min="15282" max="15283" width="9.140625" style="1" customWidth="1"/>
    <col min="15284" max="15284" width="9.140625" style="1"/>
    <col min="15285" max="15286" width="9.140625" style="1" customWidth="1"/>
    <col min="15287" max="15296" width="9.140625" style="1"/>
    <col min="15297" max="15298" width="9.140625" style="1" customWidth="1"/>
    <col min="15299" max="15299" width="9.140625" style="1"/>
    <col min="15300" max="15301" width="9.140625" style="1" customWidth="1"/>
    <col min="15302" max="15311" width="9.140625" style="1"/>
    <col min="15312" max="15313" width="9.140625" style="1" customWidth="1"/>
    <col min="15314" max="15314" width="9.140625" style="1"/>
    <col min="15315" max="15316" width="9.140625" style="1" customWidth="1"/>
    <col min="15317" max="15326" width="9.140625" style="1"/>
    <col min="15327" max="15328" width="9.140625" style="1" customWidth="1"/>
    <col min="15329" max="15329" width="9.140625" style="1"/>
    <col min="15330" max="15331" width="9.140625" style="1" customWidth="1"/>
    <col min="15332" max="15341" width="9.140625" style="1"/>
    <col min="15342" max="15343" width="9.140625" style="1" customWidth="1"/>
    <col min="15344" max="15344" width="9.140625" style="1"/>
    <col min="15345" max="15346" width="9.140625" style="1" customWidth="1"/>
    <col min="15347" max="15356" width="9.140625" style="1"/>
    <col min="15357" max="15358" width="9.140625" style="1" customWidth="1"/>
    <col min="15359" max="15359" width="9.140625" style="1"/>
    <col min="15360" max="15361" width="9.140625" style="1" customWidth="1"/>
    <col min="15362" max="15371" width="9.140625" style="1"/>
    <col min="15372" max="15373" width="9.140625" style="1" customWidth="1"/>
    <col min="15374" max="15374" width="9.140625" style="1"/>
    <col min="15375" max="15376" width="9.140625" style="1" customWidth="1"/>
    <col min="15377" max="15386" width="9.140625" style="1"/>
    <col min="15387" max="15388" width="9.140625" style="1" customWidth="1"/>
    <col min="15389" max="15389" width="9.140625" style="1"/>
    <col min="15390" max="15391" width="9.140625" style="1" customWidth="1"/>
    <col min="15392" max="15401" width="9.140625" style="1"/>
    <col min="15402" max="15403" width="9.140625" style="1" customWidth="1"/>
    <col min="15404" max="15404" width="9.140625" style="1"/>
    <col min="15405" max="15406" width="9.140625" style="1" customWidth="1"/>
    <col min="15407" max="15416" width="9.140625" style="1"/>
    <col min="15417" max="15418" width="9.140625" style="1" customWidth="1"/>
    <col min="15419" max="15419" width="9.140625" style="1"/>
    <col min="15420" max="15421" width="9.140625" style="1" customWidth="1"/>
    <col min="15422" max="15431" width="9.140625" style="1"/>
    <col min="15432" max="15433" width="9.140625" style="1" customWidth="1"/>
    <col min="15434" max="15434" width="9.140625" style="1"/>
    <col min="15435" max="15436" width="9.140625" style="1" customWidth="1"/>
    <col min="15437" max="15446" width="9.140625" style="1"/>
    <col min="15447" max="15448" width="9.140625" style="1" customWidth="1"/>
    <col min="15449" max="15449" width="9.140625" style="1"/>
    <col min="15450" max="15451" width="9.140625" style="1" customWidth="1"/>
    <col min="15452" max="15461" width="9.140625" style="1"/>
    <col min="15462" max="15463" width="9.140625" style="1" customWidth="1"/>
    <col min="15464" max="15464" width="9.140625" style="1"/>
    <col min="15465" max="15466" width="9.140625" style="1" customWidth="1"/>
    <col min="15467" max="15476" width="9.140625" style="1"/>
    <col min="15477" max="15478" width="9.140625" style="1" customWidth="1"/>
    <col min="15479" max="15479" width="9.140625" style="1"/>
    <col min="15480" max="15481" width="9.140625" style="1" customWidth="1"/>
    <col min="15482" max="15491" width="9.140625" style="1"/>
    <col min="15492" max="15493" width="9.140625" style="1" customWidth="1"/>
    <col min="15494" max="15494" width="9.140625" style="1"/>
    <col min="15495" max="15496" width="9.140625" style="1" customWidth="1"/>
    <col min="15497" max="15506" width="9.140625" style="1"/>
    <col min="15507" max="15508" width="9.140625" style="1" customWidth="1"/>
    <col min="15509" max="15509" width="9.140625" style="1"/>
    <col min="15510" max="15511" width="9.140625" style="1" customWidth="1"/>
    <col min="15512" max="15521" width="9.140625" style="1"/>
    <col min="15522" max="15523" width="9.140625" style="1" customWidth="1"/>
    <col min="15524" max="15524" width="9.140625" style="1"/>
    <col min="15525" max="15526" width="9.140625" style="1" customWidth="1"/>
    <col min="15527" max="15536" width="9.140625" style="1"/>
    <col min="15537" max="15538" width="9.140625" style="1" customWidth="1"/>
    <col min="15539" max="15539" width="9.140625" style="1"/>
    <col min="15540" max="15541" width="9.140625" style="1" customWidth="1"/>
    <col min="15542" max="15551" width="9.140625" style="1"/>
    <col min="15552" max="15553" width="9.140625" style="1" customWidth="1"/>
    <col min="15554" max="15554" width="9.140625" style="1"/>
    <col min="15555" max="15556" width="9.140625" style="1" customWidth="1"/>
    <col min="15557" max="15566" width="9.140625" style="1"/>
    <col min="15567" max="15568" width="9.140625" style="1" customWidth="1"/>
    <col min="15569" max="15569" width="9.140625" style="1"/>
    <col min="15570" max="15571" width="9.140625" style="1" customWidth="1"/>
    <col min="15572" max="15581" width="9.140625" style="1"/>
    <col min="15582" max="15583" width="9.140625" style="1" customWidth="1"/>
    <col min="15584" max="15584" width="9.140625" style="1"/>
    <col min="15585" max="15586" width="9.140625" style="1" customWidth="1"/>
    <col min="15587" max="15596" width="9.140625" style="1"/>
    <col min="15597" max="15598" width="9.140625" style="1" customWidth="1"/>
    <col min="15599" max="15599" width="9.140625" style="1"/>
    <col min="15600" max="15601" width="9.140625" style="1" customWidth="1"/>
    <col min="15602" max="15611" width="9.140625" style="1"/>
    <col min="15612" max="15613" width="9.140625" style="1" customWidth="1"/>
    <col min="15614" max="15614" width="9.140625" style="1"/>
    <col min="15615" max="15616" width="9.140625" style="1" customWidth="1"/>
    <col min="15617" max="15626" width="9.140625" style="1"/>
    <col min="15627" max="15628" width="9.140625" style="1" customWidth="1"/>
    <col min="15629" max="15629" width="9.140625" style="1"/>
    <col min="15630" max="15631" width="9.140625" style="1" customWidth="1"/>
    <col min="15632" max="15641" width="9.140625" style="1"/>
    <col min="15642" max="15643" width="9.140625" style="1" customWidth="1"/>
    <col min="15644" max="15644" width="9.140625" style="1"/>
    <col min="15645" max="15646" width="9.140625" style="1" customWidth="1"/>
    <col min="15647" max="15656" width="9.140625" style="1"/>
    <col min="15657" max="15658" width="9.140625" style="1" customWidth="1"/>
    <col min="15659" max="15659" width="9.140625" style="1"/>
    <col min="15660" max="15661" width="9.140625" style="1" customWidth="1"/>
    <col min="15662" max="15671" width="9.140625" style="1"/>
    <col min="15672" max="15673" width="9.140625" style="1" customWidth="1"/>
    <col min="15674" max="15674" width="9.140625" style="1"/>
    <col min="15675" max="15676" width="9.140625" style="1" customWidth="1"/>
    <col min="15677" max="15686" width="9.140625" style="1"/>
    <col min="15687" max="15688" width="9.140625" style="1" customWidth="1"/>
    <col min="15689" max="15689" width="9.140625" style="1"/>
    <col min="15690" max="15691" width="9.140625" style="1" customWidth="1"/>
    <col min="15692" max="15701" width="9.140625" style="1"/>
    <col min="15702" max="15703" width="9.140625" style="1" customWidth="1"/>
    <col min="15704" max="15704" width="9.140625" style="1"/>
    <col min="15705" max="15706" width="9.140625" style="1" customWidth="1"/>
    <col min="15707" max="15716" width="9.140625" style="1"/>
    <col min="15717" max="15718" width="9.140625" style="1" customWidth="1"/>
    <col min="15719" max="15719" width="9.140625" style="1"/>
    <col min="15720" max="15721" width="9.140625" style="1" customWidth="1"/>
    <col min="15722" max="15731" width="9.140625" style="1"/>
    <col min="15732" max="15733" width="9.140625" style="1" customWidth="1"/>
    <col min="15734" max="15734" width="9.140625" style="1"/>
    <col min="15735" max="15736" width="9.140625" style="1" customWidth="1"/>
    <col min="15737" max="15746" width="9.140625" style="1"/>
    <col min="15747" max="15748" width="9.140625" style="1" customWidth="1"/>
    <col min="15749" max="15749" width="9.140625" style="1"/>
    <col min="15750" max="15751" width="9.140625" style="1" customWidth="1"/>
    <col min="15752" max="15761" width="9.140625" style="1"/>
    <col min="15762" max="15763" width="9.140625" style="1" customWidth="1"/>
    <col min="15764" max="15764" width="9.140625" style="1"/>
    <col min="15765" max="15766" width="9.140625" style="1" customWidth="1"/>
    <col min="15767" max="15776" width="9.140625" style="1"/>
    <col min="15777" max="15778" width="9.140625" style="1" customWidth="1"/>
    <col min="15779" max="15779" width="9.140625" style="1"/>
    <col min="15780" max="15781" width="9.140625" style="1" customWidth="1"/>
    <col min="15782" max="15791" width="9.140625" style="1"/>
    <col min="15792" max="15793" width="9.140625" style="1" customWidth="1"/>
    <col min="15794" max="15794" width="9.140625" style="1"/>
    <col min="15795" max="15796" width="9.140625" style="1" customWidth="1"/>
    <col min="15797" max="15806" width="9.140625" style="1"/>
    <col min="15807" max="15808" width="9.140625" style="1" customWidth="1"/>
    <col min="15809" max="15809" width="9.140625" style="1"/>
    <col min="15810" max="15811" width="9.140625" style="1" customWidth="1"/>
    <col min="15812" max="15821" width="9.140625" style="1"/>
    <col min="15822" max="15823" width="9.140625" style="1" customWidth="1"/>
    <col min="15824" max="15824" width="9.140625" style="1"/>
    <col min="15825" max="15826" width="9.140625" style="1" customWidth="1"/>
    <col min="15827" max="15836" width="9.140625" style="1"/>
    <col min="15837" max="15838" width="9.140625" style="1" customWidth="1"/>
    <col min="15839" max="15839" width="9.140625" style="1"/>
    <col min="15840" max="15841" width="9.140625" style="1" customWidth="1"/>
    <col min="15842" max="16384" width="9.140625" style="1"/>
  </cols>
  <sheetData>
    <row r="1" spans="1:15842" x14ac:dyDescent="0.2">
      <c r="A1" s="18" t="s">
        <v>467</v>
      </c>
      <c r="B1" s="18"/>
      <c r="C1" s="18"/>
      <c r="D1" s="18"/>
      <c r="E1" s="18"/>
      <c r="F1" s="18"/>
    </row>
    <row r="2" spans="1:15842" x14ac:dyDescent="0.2">
      <c r="A2" s="20" t="str">
        <f>HYPERLINK("http://www.cbo.gov/publication/54667", "www.cbo.gov/publication/54667")</f>
        <v>www.cbo.gov/publication/54667</v>
      </c>
    </row>
    <row r="5" spans="1:15842" ht="15" x14ac:dyDescent="0.25">
      <c r="A5" s="5" t="s">
        <v>449</v>
      </c>
    </row>
    <row r="7" spans="1:15842" ht="15" x14ac:dyDescent="0.25">
      <c r="A7" s="5" t="s">
        <v>0</v>
      </c>
      <c r="B7" s="5"/>
      <c r="C7" s="5"/>
      <c r="D7" s="5"/>
      <c r="E7" s="5"/>
      <c r="F7" s="5"/>
      <c r="G7" s="5"/>
      <c r="H7" s="5"/>
      <c r="I7" s="5"/>
      <c r="J7" s="5"/>
      <c r="K7" s="5"/>
      <c r="L7" s="5"/>
      <c r="M7" s="5"/>
      <c r="N7" s="5"/>
      <c r="O7" s="5"/>
      <c r="P7" s="11"/>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row>
    <row r="8" spans="1:15842" ht="15" x14ac:dyDescent="0.25">
      <c r="A8" s="5" t="s">
        <v>13</v>
      </c>
      <c r="B8" s="5"/>
      <c r="C8" s="5"/>
      <c r="E8" s="5"/>
      <c r="F8" s="5"/>
      <c r="G8" s="5"/>
      <c r="H8" s="5"/>
      <c r="I8" s="5"/>
      <c r="J8" s="5"/>
      <c r="K8" s="5"/>
      <c r="L8" s="5"/>
      <c r="M8" s="5"/>
      <c r="N8" s="5"/>
      <c r="O8" s="5"/>
      <c r="P8" s="11" t="s">
        <v>1</v>
      </c>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row>
    <row r="10" spans="1:15842" x14ac:dyDescent="0.2">
      <c r="A10" s="1" t="s">
        <v>2</v>
      </c>
      <c r="E10" s="4">
        <v>2019</v>
      </c>
      <c r="F10" s="4">
        <v>2020</v>
      </c>
      <c r="G10" s="4">
        <v>2021</v>
      </c>
      <c r="H10" s="4">
        <v>2022</v>
      </c>
      <c r="I10" s="4">
        <v>2023</v>
      </c>
      <c r="J10" s="4">
        <v>2024</v>
      </c>
      <c r="K10" s="4">
        <v>2025</v>
      </c>
      <c r="L10" s="4">
        <v>2026</v>
      </c>
      <c r="M10" s="4">
        <v>2027</v>
      </c>
      <c r="N10" s="4">
        <v>2028</v>
      </c>
      <c r="O10" s="4" t="s">
        <v>14</v>
      </c>
      <c r="P10" s="4" t="s">
        <v>15</v>
      </c>
      <c r="R10" s="4"/>
      <c r="S10" s="4"/>
      <c r="T10" s="4"/>
      <c r="U10" s="4"/>
      <c r="V10" s="4"/>
      <c r="W10" s="4"/>
      <c r="X10" s="4"/>
      <c r="Y10" s="4"/>
      <c r="Z10" s="4"/>
      <c r="AA10" s="4"/>
      <c r="AB10" s="4"/>
      <c r="AF10" s="4"/>
      <c r="AG10" s="4"/>
      <c r="AH10" s="4"/>
      <c r="AI10" s="4"/>
      <c r="AJ10" s="4"/>
      <c r="AK10" s="4"/>
      <c r="AL10" s="4"/>
      <c r="AM10" s="4"/>
      <c r="AN10" s="4"/>
      <c r="AO10" s="4"/>
      <c r="AP10" s="4"/>
      <c r="AQ10" s="4"/>
      <c r="AU10" s="4"/>
      <c r="AV10" s="4"/>
      <c r="AW10" s="4"/>
      <c r="AX10" s="4"/>
      <c r="AY10" s="4"/>
      <c r="AZ10" s="4"/>
      <c r="BA10" s="4"/>
      <c r="BB10" s="4"/>
      <c r="BC10" s="4"/>
      <c r="BD10" s="4"/>
      <c r="BE10" s="4"/>
      <c r="BF10" s="4"/>
      <c r="BJ10" s="4"/>
      <c r="BK10" s="4"/>
      <c r="BL10" s="4"/>
      <c r="BM10" s="4"/>
      <c r="BN10" s="4"/>
      <c r="BO10" s="4"/>
      <c r="BP10" s="4"/>
      <c r="BQ10" s="4"/>
      <c r="BR10" s="4"/>
      <c r="BS10" s="4"/>
      <c r="BT10" s="4"/>
      <c r="BU10" s="4"/>
      <c r="BY10" s="4"/>
      <c r="BZ10" s="4"/>
      <c r="CA10" s="4"/>
      <c r="CB10" s="4"/>
      <c r="CC10" s="4"/>
      <c r="CD10" s="4"/>
      <c r="CE10" s="4"/>
      <c r="CF10" s="4"/>
      <c r="CG10" s="4"/>
      <c r="CH10" s="4"/>
      <c r="CI10" s="4"/>
      <c r="CJ10" s="4"/>
      <c r="CN10" s="4"/>
      <c r="CO10" s="4"/>
      <c r="CP10" s="4"/>
      <c r="CQ10" s="4"/>
      <c r="CR10" s="4"/>
      <c r="CS10" s="4"/>
      <c r="CT10" s="4"/>
      <c r="CU10" s="4"/>
      <c r="CV10" s="4"/>
      <c r="CW10" s="4"/>
      <c r="CX10" s="4"/>
      <c r="CY10" s="4"/>
      <c r="DC10" s="4"/>
      <c r="DD10" s="4"/>
      <c r="DE10" s="4"/>
      <c r="DF10" s="4"/>
      <c r="DG10" s="4"/>
      <c r="DH10" s="4"/>
      <c r="DI10" s="4"/>
      <c r="DJ10" s="4"/>
      <c r="DK10" s="4"/>
      <c r="DL10" s="4"/>
      <c r="DM10" s="4"/>
      <c r="DN10" s="4"/>
      <c r="DR10" s="4"/>
      <c r="DS10" s="4"/>
      <c r="DT10" s="4"/>
      <c r="DU10" s="4"/>
      <c r="DV10" s="4"/>
      <c r="DW10" s="4"/>
      <c r="DX10" s="4"/>
      <c r="DY10" s="4"/>
      <c r="DZ10" s="4"/>
      <c r="EA10" s="4"/>
      <c r="EB10" s="4"/>
      <c r="EC10" s="4"/>
      <c r="EG10" s="4"/>
      <c r="EH10" s="4"/>
      <c r="EI10" s="4"/>
      <c r="EJ10" s="4"/>
      <c r="EK10" s="4"/>
      <c r="EL10" s="4"/>
      <c r="EM10" s="4"/>
      <c r="EN10" s="4"/>
      <c r="EO10" s="4"/>
      <c r="EP10" s="4"/>
      <c r="EQ10" s="4"/>
      <c r="ER10" s="4"/>
      <c r="EV10" s="4"/>
      <c r="EW10" s="4"/>
      <c r="EX10" s="4"/>
      <c r="EY10" s="4"/>
      <c r="EZ10" s="4"/>
      <c r="FA10" s="4"/>
      <c r="FB10" s="4"/>
      <c r="FC10" s="4"/>
      <c r="FD10" s="4"/>
      <c r="FE10" s="4"/>
      <c r="FF10" s="4"/>
      <c r="FG10" s="4"/>
      <c r="FK10" s="4"/>
      <c r="FL10" s="4"/>
      <c r="FM10" s="4"/>
      <c r="FN10" s="4"/>
      <c r="FO10" s="4"/>
      <c r="FP10" s="4"/>
      <c r="FQ10" s="4"/>
      <c r="FR10" s="4"/>
      <c r="FS10" s="4"/>
      <c r="FT10" s="4"/>
      <c r="FU10" s="4"/>
      <c r="FV10" s="4"/>
      <c r="FZ10" s="4"/>
      <c r="GA10" s="4"/>
      <c r="GB10" s="4"/>
      <c r="GC10" s="4"/>
      <c r="GD10" s="4"/>
      <c r="GE10" s="4"/>
      <c r="GF10" s="4"/>
      <c r="GG10" s="4"/>
      <c r="GH10" s="4"/>
      <c r="GI10" s="4"/>
      <c r="GJ10" s="4"/>
      <c r="GK10" s="4"/>
      <c r="GO10" s="4"/>
      <c r="GP10" s="4"/>
      <c r="GQ10" s="4"/>
      <c r="GR10" s="4"/>
      <c r="GS10" s="4"/>
      <c r="GT10" s="4"/>
      <c r="GU10" s="4"/>
      <c r="GV10" s="4"/>
      <c r="GW10" s="4"/>
      <c r="GX10" s="4"/>
      <c r="GY10" s="4"/>
      <c r="GZ10" s="4"/>
      <c r="HD10" s="4"/>
      <c r="HE10" s="4"/>
      <c r="HF10" s="4"/>
      <c r="HG10" s="4"/>
      <c r="HH10" s="4"/>
      <c r="HI10" s="4"/>
      <c r="HJ10" s="4"/>
      <c r="HK10" s="4"/>
      <c r="HL10" s="4"/>
      <c r="HM10" s="4"/>
      <c r="HN10" s="4"/>
      <c r="HO10" s="4"/>
      <c r="HS10" s="4"/>
      <c r="HT10" s="4"/>
      <c r="HU10" s="4"/>
      <c r="HV10" s="4"/>
      <c r="HW10" s="4"/>
      <c r="HX10" s="4"/>
      <c r="HY10" s="4"/>
      <c r="HZ10" s="4"/>
      <c r="IA10" s="4"/>
      <c r="IB10" s="4"/>
      <c r="IC10" s="4"/>
      <c r="ID10" s="4"/>
      <c r="IH10" s="4"/>
      <c r="II10" s="4"/>
      <c r="IJ10" s="4"/>
      <c r="IK10" s="4"/>
      <c r="IL10" s="4"/>
      <c r="IM10" s="4"/>
      <c r="IN10" s="4"/>
      <c r="IO10" s="4"/>
      <c r="IP10" s="4"/>
      <c r="IQ10" s="4"/>
      <c r="IR10" s="4"/>
      <c r="IS10" s="4"/>
      <c r="IW10" s="4"/>
      <c r="IX10" s="4"/>
      <c r="IY10" s="4"/>
      <c r="IZ10" s="4"/>
      <c r="JA10" s="4"/>
      <c r="JB10" s="4"/>
      <c r="JC10" s="4"/>
      <c r="JD10" s="4"/>
      <c r="JE10" s="4"/>
      <c r="JF10" s="4"/>
      <c r="JG10" s="4"/>
      <c r="JH10" s="4"/>
      <c r="JL10" s="4"/>
      <c r="JM10" s="4"/>
      <c r="JN10" s="4"/>
      <c r="JO10" s="4"/>
      <c r="JP10" s="4"/>
      <c r="JQ10" s="4"/>
      <c r="JR10" s="4"/>
      <c r="JS10" s="4"/>
      <c r="JT10" s="4"/>
      <c r="JU10" s="4"/>
      <c r="JV10" s="4"/>
      <c r="JW10" s="4"/>
      <c r="KA10" s="4"/>
      <c r="KB10" s="4"/>
      <c r="KC10" s="4"/>
      <c r="KD10" s="4"/>
      <c r="KE10" s="4"/>
      <c r="KF10" s="4"/>
      <c r="KG10" s="4"/>
      <c r="KH10" s="4"/>
      <c r="KI10" s="4"/>
      <c r="KJ10" s="4"/>
      <c r="KK10" s="4"/>
      <c r="KL10" s="4"/>
      <c r="KP10" s="4"/>
      <c r="KQ10" s="4"/>
      <c r="KR10" s="4"/>
      <c r="KS10" s="4"/>
      <c r="KT10" s="4"/>
      <c r="KU10" s="4"/>
      <c r="KV10" s="4"/>
      <c r="KW10" s="4"/>
      <c r="KX10" s="4"/>
      <c r="KY10" s="4"/>
      <c r="KZ10" s="4"/>
      <c r="LA10" s="4"/>
      <c r="LE10" s="4"/>
      <c r="LF10" s="4"/>
      <c r="LG10" s="4"/>
      <c r="LH10" s="4"/>
      <c r="LI10" s="4"/>
      <c r="LJ10" s="4"/>
      <c r="LK10" s="4"/>
      <c r="LL10" s="4"/>
      <c r="LM10" s="4"/>
      <c r="LN10" s="4"/>
      <c r="LO10" s="4"/>
      <c r="LP10" s="4"/>
      <c r="LT10" s="4"/>
      <c r="LU10" s="4"/>
      <c r="LV10" s="4"/>
      <c r="LW10" s="4"/>
      <c r="LX10" s="4"/>
      <c r="LY10" s="4"/>
      <c r="LZ10" s="4"/>
      <c r="MA10" s="4"/>
      <c r="MB10" s="4"/>
      <c r="MC10" s="4"/>
      <c r="MD10" s="4"/>
      <c r="ME10" s="4"/>
      <c r="MI10" s="4"/>
      <c r="MJ10" s="4"/>
      <c r="MK10" s="4"/>
      <c r="ML10" s="4"/>
      <c r="MM10" s="4"/>
      <c r="MN10" s="4"/>
      <c r="MO10" s="4"/>
      <c r="MP10" s="4"/>
      <c r="MQ10" s="4"/>
      <c r="MR10" s="4"/>
      <c r="MS10" s="4"/>
      <c r="MT10" s="4"/>
      <c r="MX10" s="4"/>
      <c r="MY10" s="4"/>
      <c r="MZ10" s="4"/>
      <c r="NA10" s="4"/>
      <c r="NB10" s="4"/>
      <c r="NC10" s="4"/>
      <c r="ND10" s="4"/>
      <c r="NE10" s="4"/>
      <c r="NF10" s="4"/>
      <c r="NG10" s="4"/>
      <c r="NH10" s="4"/>
      <c r="NI10" s="4"/>
      <c r="NM10" s="4"/>
      <c r="NN10" s="4"/>
      <c r="NO10" s="4"/>
      <c r="NP10" s="4"/>
      <c r="NQ10" s="4"/>
      <c r="NR10" s="4"/>
      <c r="NS10" s="4"/>
      <c r="NT10" s="4"/>
      <c r="NU10" s="4"/>
      <c r="NV10" s="4"/>
      <c r="NW10" s="4"/>
      <c r="NX10" s="4"/>
      <c r="OB10" s="4"/>
      <c r="OC10" s="4"/>
      <c r="OD10" s="4"/>
      <c r="OE10" s="4"/>
      <c r="OF10" s="4"/>
      <c r="OG10" s="4"/>
      <c r="OH10" s="4"/>
      <c r="OI10" s="4"/>
      <c r="OJ10" s="4"/>
      <c r="OK10" s="4"/>
      <c r="OL10" s="4"/>
      <c r="OM10" s="4"/>
      <c r="OQ10" s="4"/>
      <c r="OR10" s="4"/>
      <c r="OS10" s="4"/>
      <c r="OT10" s="4"/>
      <c r="OU10" s="4"/>
      <c r="OV10" s="4"/>
      <c r="OW10" s="4"/>
      <c r="OX10" s="4"/>
      <c r="OY10" s="4"/>
      <c r="OZ10" s="4"/>
      <c r="PA10" s="4"/>
      <c r="PB10" s="4"/>
      <c r="PF10" s="4"/>
      <c r="PG10" s="4"/>
      <c r="PH10" s="4"/>
      <c r="PI10" s="4"/>
      <c r="PJ10" s="4"/>
      <c r="PK10" s="4"/>
      <c r="PL10" s="4"/>
      <c r="PM10" s="4"/>
      <c r="PN10" s="4"/>
      <c r="PO10" s="4"/>
      <c r="PP10" s="4"/>
      <c r="PQ10" s="4"/>
      <c r="PU10" s="4"/>
      <c r="PV10" s="4"/>
      <c r="PW10" s="4"/>
      <c r="PX10" s="4"/>
      <c r="PY10" s="4"/>
      <c r="PZ10" s="4"/>
      <c r="QA10" s="4"/>
      <c r="QB10" s="4"/>
      <c r="QC10" s="4"/>
      <c r="QD10" s="4"/>
      <c r="QE10" s="4"/>
      <c r="QF10" s="4"/>
      <c r="QJ10" s="4"/>
      <c r="QK10" s="4"/>
      <c r="QL10" s="4"/>
      <c r="QM10" s="4"/>
      <c r="QN10" s="4"/>
      <c r="QO10" s="4"/>
      <c r="QP10" s="4"/>
      <c r="QQ10" s="4"/>
      <c r="QR10" s="4"/>
      <c r="QS10" s="4"/>
      <c r="QT10" s="4"/>
      <c r="QU10" s="4"/>
      <c r="QY10" s="4"/>
      <c r="QZ10" s="4"/>
      <c r="RA10" s="4"/>
      <c r="RB10" s="4"/>
      <c r="RC10" s="4"/>
      <c r="RD10" s="4"/>
      <c r="RE10" s="4"/>
      <c r="RF10" s="4"/>
      <c r="RG10" s="4"/>
      <c r="RH10" s="4"/>
      <c r="RI10" s="4"/>
      <c r="RJ10" s="4"/>
      <c r="RN10" s="4"/>
      <c r="RO10" s="4"/>
      <c r="RP10" s="4"/>
      <c r="RQ10" s="4"/>
      <c r="RR10" s="4"/>
      <c r="RS10" s="4"/>
      <c r="RT10" s="4"/>
      <c r="RU10" s="4"/>
      <c r="RV10" s="4"/>
      <c r="RW10" s="4"/>
      <c r="RX10" s="4"/>
      <c r="RY10" s="4"/>
      <c r="SC10" s="4"/>
      <c r="SD10" s="4"/>
      <c r="SE10" s="4"/>
      <c r="SF10" s="4"/>
      <c r="SG10" s="4"/>
      <c r="SH10" s="4"/>
      <c r="SI10" s="4"/>
      <c r="SJ10" s="4"/>
      <c r="SK10" s="4"/>
      <c r="SL10" s="4"/>
      <c r="SM10" s="4"/>
      <c r="SN10" s="4"/>
      <c r="SR10" s="4"/>
      <c r="SS10" s="4"/>
      <c r="ST10" s="4"/>
      <c r="SU10" s="4"/>
      <c r="SV10" s="4"/>
      <c r="SW10" s="4"/>
      <c r="SX10" s="4"/>
      <c r="SY10" s="4"/>
      <c r="SZ10" s="4"/>
      <c r="TA10" s="4"/>
      <c r="TB10" s="4"/>
      <c r="TC10" s="4"/>
      <c r="TG10" s="4"/>
      <c r="TH10" s="4"/>
      <c r="TI10" s="4"/>
      <c r="TJ10" s="4"/>
      <c r="TK10" s="4"/>
      <c r="TL10" s="4"/>
      <c r="TM10" s="4"/>
      <c r="TN10" s="4"/>
      <c r="TO10" s="4"/>
      <c r="TP10" s="4"/>
      <c r="TQ10" s="4"/>
      <c r="TR10" s="4"/>
      <c r="TV10" s="4"/>
      <c r="TW10" s="4"/>
      <c r="TX10" s="4"/>
      <c r="TY10" s="4"/>
      <c r="TZ10" s="4"/>
      <c r="UA10" s="4"/>
      <c r="UB10" s="4"/>
      <c r="UC10" s="4"/>
      <c r="UD10" s="4"/>
      <c r="UE10" s="4"/>
      <c r="UF10" s="4"/>
      <c r="UG10" s="4"/>
      <c r="UK10" s="4"/>
      <c r="UL10" s="4"/>
      <c r="UM10" s="4"/>
      <c r="UN10" s="4"/>
      <c r="UO10" s="4"/>
      <c r="UP10" s="4"/>
      <c r="UQ10" s="4"/>
      <c r="UR10" s="4"/>
      <c r="US10" s="4"/>
      <c r="UT10" s="4"/>
      <c r="UU10" s="4"/>
      <c r="UV10" s="4"/>
      <c r="UZ10" s="4"/>
      <c r="VA10" s="4"/>
      <c r="VB10" s="4"/>
      <c r="VC10" s="4"/>
      <c r="VD10" s="4"/>
      <c r="VE10" s="4"/>
      <c r="VF10" s="4"/>
      <c r="VG10" s="4"/>
      <c r="VH10" s="4"/>
      <c r="VI10" s="4"/>
      <c r="VJ10" s="4"/>
      <c r="VK10" s="4"/>
      <c r="VO10" s="4"/>
      <c r="VP10" s="4"/>
      <c r="VQ10" s="4"/>
      <c r="VR10" s="4"/>
      <c r="VS10" s="4"/>
      <c r="VT10" s="4"/>
      <c r="VU10" s="4"/>
      <c r="VV10" s="4"/>
      <c r="VW10" s="4"/>
      <c r="VX10" s="4"/>
      <c r="VY10" s="4"/>
      <c r="VZ10" s="4"/>
      <c r="WD10" s="4"/>
      <c r="WE10" s="4"/>
      <c r="WF10" s="4"/>
      <c r="WG10" s="4"/>
      <c r="WH10" s="4"/>
      <c r="WI10" s="4"/>
      <c r="WJ10" s="4"/>
      <c r="WK10" s="4"/>
      <c r="WL10" s="4"/>
      <c r="WM10" s="4"/>
      <c r="WN10" s="4"/>
      <c r="WO10" s="4"/>
      <c r="WS10" s="4"/>
      <c r="WT10" s="4"/>
      <c r="WU10" s="4"/>
      <c r="WV10" s="4"/>
      <c r="WW10" s="4"/>
      <c r="WX10" s="4"/>
      <c r="WY10" s="4"/>
      <c r="WZ10" s="4"/>
      <c r="XA10" s="4"/>
      <c r="XB10" s="4"/>
      <c r="XC10" s="4"/>
      <c r="XD10" s="4"/>
      <c r="XH10" s="4"/>
      <c r="XI10" s="4"/>
      <c r="XJ10" s="4"/>
      <c r="XK10" s="4"/>
      <c r="XL10" s="4"/>
      <c r="XM10" s="4"/>
      <c r="XN10" s="4"/>
      <c r="XO10" s="4"/>
      <c r="XP10" s="4"/>
      <c r="XQ10" s="4"/>
      <c r="XR10" s="4"/>
      <c r="XS10" s="4"/>
      <c r="XW10" s="4"/>
      <c r="XX10" s="4"/>
      <c r="XY10" s="4"/>
      <c r="XZ10" s="4"/>
      <c r="YA10" s="4"/>
      <c r="YB10" s="4"/>
      <c r="YC10" s="4"/>
      <c r="YD10" s="4"/>
      <c r="YE10" s="4"/>
      <c r="YF10" s="4"/>
      <c r="YG10" s="4"/>
      <c r="YH10" s="4"/>
      <c r="YL10" s="4"/>
      <c r="YM10" s="4"/>
      <c r="YN10" s="4"/>
      <c r="YO10" s="4"/>
      <c r="YP10" s="4"/>
      <c r="YQ10" s="4"/>
      <c r="YR10" s="4"/>
      <c r="YS10" s="4"/>
      <c r="YT10" s="4"/>
      <c r="YU10" s="4"/>
      <c r="YV10" s="4"/>
      <c r="YW10" s="4"/>
      <c r="ZA10" s="4"/>
      <c r="ZB10" s="4"/>
      <c r="ZC10" s="4"/>
      <c r="ZD10" s="4"/>
      <c r="ZE10" s="4"/>
      <c r="ZF10" s="4"/>
      <c r="ZG10" s="4"/>
      <c r="ZH10" s="4"/>
      <c r="ZI10" s="4"/>
      <c r="ZJ10" s="4"/>
      <c r="ZK10" s="4"/>
      <c r="ZL10" s="4"/>
      <c r="ZP10" s="4"/>
      <c r="ZQ10" s="4"/>
      <c r="ZR10" s="4"/>
      <c r="ZS10" s="4"/>
      <c r="ZT10" s="4"/>
      <c r="ZU10" s="4"/>
      <c r="ZV10" s="4"/>
      <c r="ZW10" s="4"/>
      <c r="ZX10" s="4"/>
      <c r="ZY10" s="4"/>
      <c r="ZZ10" s="4"/>
      <c r="AAA10" s="4"/>
      <c r="AAE10" s="4"/>
      <c r="AAF10" s="4"/>
      <c r="AAG10" s="4"/>
      <c r="AAH10" s="4"/>
      <c r="AAI10" s="4"/>
      <c r="AAJ10" s="4"/>
      <c r="AAK10" s="4"/>
      <c r="AAL10" s="4"/>
      <c r="AAM10" s="4"/>
      <c r="AAN10" s="4"/>
      <c r="AAO10" s="4"/>
      <c r="AAP10" s="4"/>
      <c r="AAT10" s="4"/>
      <c r="AAU10" s="4"/>
      <c r="AAV10" s="4"/>
      <c r="AAW10" s="4"/>
      <c r="AAX10" s="4"/>
      <c r="AAY10" s="4"/>
      <c r="AAZ10" s="4"/>
      <c r="ABA10" s="4"/>
      <c r="ABB10" s="4"/>
      <c r="ABC10" s="4"/>
      <c r="ABD10" s="4"/>
      <c r="ABE10" s="4"/>
      <c r="ABI10" s="4"/>
      <c r="ABJ10" s="4"/>
      <c r="ABK10" s="4"/>
      <c r="ABL10" s="4"/>
      <c r="ABM10" s="4"/>
      <c r="ABN10" s="4"/>
      <c r="ABO10" s="4"/>
      <c r="ABP10" s="4"/>
      <c r="ABQ10" s="4"/>
      <c r="ABR10" s="4"/>
      <c r="ABS10" s="4"/>
      <c r="ABT10" s="4"/>
      <c r="ABX10" s="4"/>
      <c r="ABY10" s="4"/>
      <c r="ABZ10" s="4"/>
      <c r="ACA10" s="4"/>
      <c r="ACB10" s="4"/>
      <c r="ACC10" s="4"/>
      <c r="ACD10" s="4"/>
      <c r="ACE10" s="4"/>
      <c r="ACF10" s="4"/>
      <c r="ACG10" s="4"/>
      <c r="ACH10" s="4"/>
      <c r="ACI10" s="4"/>
      <c r="ACM10" s="4"/>
      <c r="ACN10" s="4"/>
      <c r="ACO10" s="4"/>
      <c r="ACP10" s="4"/>
      <c r="ACQ10" s="4"/>
      <c r="ACR10" s="4"/>
      <c r="ACS10" s="4"/>
      <c r="ACT10" s="4"/>
      <c r="ACU10" s="4"/>
      <c r="ACV10" s="4"/>
      <c r="ACW10" s="4"/>
      <c r="ACX10" s="4"/>
      <c r="ADB10" s="4"/>
      <c r="ADC10" s="4"/>
      <c r="ADD10" s="4"/>
      <c r="ADE10" s="4"/>
      <c r="ADF10" s="4"/>
      <c r="ADG10" s="4"/>
      <c r="ADH10" s="4"/>
      <c r="ADI10" s="4"/>
      <c r="ADJ10" s="4"/>
      <c r="ADK10" s="4"/>
      <c r="ADL10" s="4"/>
      <c r="ADM10" s="4"/>
      <c r="ADQ10" s="4"/>
      <c r="ADR10" s="4"/>
      <c r="ADS10" s="4"/>
      <c r="ADT10" s="4"/>
      <c r="ADU10" s="4"/>
      <c r="ADV10" s="4"/>
      <c r="ADW10" s="4"/>
      <c r="ADX10" s="4"/>
      <c r="ADY10" s="4"/>
      <c r="ADZ10" s="4"/>
      <c r="AEA10" s="4"/>
      <c r="AEB10" s="4"/>
      <c r="AEF10" s="4"/>
      <c r="AEG10" s="4"/>
      <c r="AEH10" s="4"/>
      <c r="AEI10" s="4"/>
      <c r="AEJ10" s="4"/>
      <c r="AEK10" s="4"/>
      <c r="AEL10" s="4"/>
      <c r="AEM10" s="4"/>
      <c r="AEN10" s="4"/>
      <c r="AEO10" s="4"/>
      <c r="AEP10" s="4"/>
      <c r="AEQ10" s="4"/>
      <c r="AEU10" s="4"/>
      <c r="AEV10" s="4"/>
      <c r="AEW10" s="4"/>
      <c r="AEX10" s="4"/>
      <c r="AEY10" s="4"/>
      <c r="AEZ10" s="4"/>
      <c r="AFA10" s="4"/>
      <c r="AFB10" s="4"/>
      <c r="AFC10" s="4"/>
      <c r="AFD10" s="4"/>
      <c r="AFE10" s="4"/>
      <c r="AFF10" s="4"/>
      <c r="AFJ10" s="4"/>
      <c r="AFK10" s="4"/>
      <c r="AFL10" s="4"/>
      <c r="AFM10" s="4"/>
      <c r="AFN10" s="4"/>
      <c r="AFO10" s="4"/>
      <c r="AFP10" s="4"/>
      <c r="AFQ10" s="4"/>
      <c r="AFR10" s="4"/>
      <c r="AFS10" s="4"/>
      <c r="AFT10" s="4"/>
      <c r="AFU10" s="4"/>
      <c r="AFY10" s="4"/>
      <c r="AFZ10" s="4"/>
      <c r="AGA10" s="4"/>
      <c r="AGB10" s="4"/>
      <c r="AGC10" s="4"/>
      <c r="AGD10" s="4"/>
      <c r="AGE10" s="4"/>
      <c r="AGF10" s="4"/>
      <c r="AGG10" s="4"/>
      <c r="AGH10" s="4"/>
      <c r="AGI10" s="4"/>
      <c r="AGJ10" s="4"/>
      <c r="AGN10" s="4"/>
      <c r="AGO10" s="4"/>
      <c r="AGP10" s="4"/>
      <c r="AGQ10" s="4"/>
      <c r="AGR10" s="4"/>
      <c r="AGS10" s="4"/>
      <c r="AGT10" s="4"/>
      <c r="AGU10" s="4"/>
      <c r="AGV10" s="4"/>
      <c r="AGW10" s="4"/>
      <c r="AGX10" s="4"/>
      <c r="AGY10" s="4"/>
      <c r="AHC10" s="4"/>
      <c r="AHD10" s="4"/>
      <c r="AHE10" s="4"/>
      <c r="AHF10" s="4"/>
      <c r="AHG10" s="4"/>
      <c r="AHH10" s="4"/>
      <c r="AHI10" s="4"/>
      <c r="AHJ10" s="4"/>
      <c r="AHK10" s="4"/>
      <c r="AHL10" s="4"/>
      <c r="AHM10" s="4"/>
      <c r="AHN10" s="4"/>
      <c r="AHR10" s="4"/>
      <c r="AHS10" s="4"/>
      <c r="AHT10" s="4"/>
      <c r="AHU10" s="4"/>
      <c r="AHV10" s="4"/>
      <c r="AHW10" s="4"/>
      <c r="AHX10" s="4"/>
      <c r="AHY10" s="4"/>
      <c r="AHZ10" s="4"/>
      <c r="AIA10" s="4"/>
      <c r="AIB10" s="4"/>
      <c r="AIC10" s="4"/>
      <c r="AIG10" s="4"/>
      <c r="AIH10" s="4"/>
      <c r="AII10" s="4"/>
      <c r="AIJ10" s="4"/>
      <c r="AIK10" s="4"/>
      <c r="AIL10" s="4"/>
      <c r="AIM10" s="4"/>
      <c r="AIN10" s="4"/>
      <c r="AIO10" s="4"/>
      <c r="AIP10" s="4"/>
      <c r="AIQ10" s="4"/>
      <c r="AIR10" s="4"/>
      <c r="AIV10" s="4"/>
      <c r="AIW10" s="4"/>
      <c r="AIX10" s="4"/>
      <c r="AIY10" s="4"/>
      <c r="AIZ10" s="4"/>
      <c r="AJA10" s="4"/>
      <c r="AJB10" s="4"/>
      <c r="AJC10" s="4"/>
      <c r="AJD10" s="4"/>
      <c r="AJE10" s="4"/>
      <c r="AJF10" s="4"/>
      <c r="AJG10" s="4"/>
      <c r="AJK10" s="4"/>
      <c r="AJL10" s="4"/>
      <c r="AJM10" s="4"/>
      <c r="AJN10" s="4"/>
      <c r="AJO10" s="4"/>
      <c r="AJP10" s="4"/>
      <c r="AJQ10" s="4"/>
      <c r="AJR10" s="4"/>
      <c r="AJS10" s="4"/>
      <c r="AJT10" s="4"/>
      <c r="AJU10" s="4"/>
      <c r="AJV10" s="4"/>
      <c r="AJZ10" s="4"/>
      <c r="AKA10" s="4"/>
      <c r="AKB10" s="4"/>
      <c r="AKC10" s="4"/>
      <c r="AKD10" s="4"/>
      <c r="AKE10" s="4"/>
      <c r="AKF10" s="4"/>
      <c r="AKG10" s="4"/>
      <c r="AKH10" s="4"/>
      <c r="AKI10" s="4"/>
      <c r="AKJ10" s="4"/>
      <c r="AKK10" s="4"/>
      <c r="AKO10" s="4"/>
      <c r="AKP10" s="4"/>
      <c r="AKQ10" s="4"/>
      <c r="AKR10" s="4"/>
      <c r="AKS10" s="4"/>
      <c r="AKT10" s="4"/>
      <c r="AKU10" s="4"/>
      <c r="AKV10" s="4"/>
      <c r="AKW10" s="4"/>
      <c r="AKX10" s="4"/>
      <c r="AKY10" s="4"/>
      <c r="AKZ10" s="4"/>
      <c r="ALD10" s="4"/>
      <c r="ALE10" s="4"/>
      <c r="ALF10" s="4"/>
      <c r="ALG10" s="4"/>
      <c r="ALH10" s="4"/>
      <c r="ALI10" s="4"/>
      <c r="ALJ10" s="4"/>
      <c r="ALK10" s="4"/>
      <c r="ALL10" s="4"/>
      <c r="ALM10" s="4"/>
      <c r="ALN10" s="4"/>
      <c r="ALO10" s="4"/>
      <c r="ALS10" s="4"/>
      <c r="ALT10" s="4"/>
      <c r="ALU10" s="4"/>
      <c r="ALV10" s="4"/>
      <c r="ALW10" s="4"/>
      <c r="ALX10" s="4"/>
      <c r="ALY10" s="4"/>
      <c r="ALZ10" s="4"/>
      <c r="AMA10" s="4"/>
      <c r="AMB10" s="4"/>
      <c r="AMC10" s="4"/>
      <c r="AMD10" s="4"/>
      <c r="AMH10" s="4"/>
      <c r="AMI10" s="4"/>
      <c r="AMJ10" s="4"/>
      <c r="AMK10" s="4"/>
      <c r="AML10" s="4"/>
      <c r="AMM10" s="4"/>
      <c r="AMN10" s="4"/>
      <c r="AMO10" s="4"/>
      <c r="AMP10" s="4"/>
      <c r="AMQ10" s="4"/>
      <c r="AMR10" s="4"/>
      <c r="AMS10" s="4"/>
      <c r="AMW10" s="4"/>
      <c r="AMX10" s="4"/>
      <c r="AMY10" s="4"/>
      <c r="AMZ10" s="4"/>
      <c r="ANA10" s="4"/>
      <c r="ANB10" s="4"/>
      <c r="ANC10" s="4"/>
      <c r="AND10" s="4"/>
      <c r="ANE10" s="4"/>
      <c r="ANF10" s="4"/>
      <c r="ANG10" s="4"/>
      <c r="ANH10" s="4"/>
      <c r="ANL10" s="4"/>
      <c r="ANM10" s="4"/>
      <c r="ANN10" s="4"/>
      <c r="ANO10" s="4"/>
      <c r="ANP10" s="4"/>
      <c r="ANQ10" s="4"/>
      <c r="ANR10" s="4"/>
      <c r="ANS10" s="4"/>
      <c r="ANT10" s="4"/>
      <c r="ANU10" s="4"/>
      <c r="ANV10" s="4"/>
      <c r="ANW10" s="4"/>
      <c r="AOA10" s="4"/>
      <c r="AOB10" s="4"/>
      <c r="AOC10" s="4"/>
      <c r="AOD10" s="4"/>
      <c r="AOE10" s="4"/>
      <c r="AOF10" s="4"/>
      <c r="AOG10" s="4"/>
      <c r="AOH10" s="4"/>
      <c r="AOI10" s="4"/>
      <c r="AOJ10" s="4"/>
      <c r="AOK10" s="4"/>
      <c r="AOL10" s="4"/>
      <c r="AOP10" s="4"/>
      <c r="AOQ10" s="4"/>
      <c r="AOR10" s="4"/>
      <c r="AOS10" s="4"/>
      <c r="AOT10" s="4"/>
      <c r="AOU10" s="4"/>
      <c r="AOV10" s="4"/>
      <c r="AOW10" s="4"/>
      <c r="AOX10" s="4"/>
      <c r="AOY10" s="4"/>
      <c r="AOZ10" s="4"/>
      <c r="APA10" s="4"/>
      <c r="APE10" s="4"/>
      <c r="APF10" s="4"/>
      <c r="APG10" s="4"/>
      <c r="APH10" s="4"/>
      <c r="API10" s="4"/>
      <c r="APJ10" s="4"/>
      <c r="APK10" s="4"/>
      <c r="APL10" s="4"/>
      <c r="APM10" s="4"/>
      <c r="APN10" s="4"/>
      <c r="APO10" s="4"/>
      <c r="APP10" s="4"/>
      <c r="APT10" s="4"/>
      <c r="APU10" s="4"/>
      <c r="APV10" s="4"/>
      <c r="APW10" s="4"/>
      <c r="APX10" s="4"/>
      <c r="APY10" s="4"/>
      <c r="APZ10" s="4"/>
      <c r="AQA10" s="4"/>
      <c r="AQB10" s="4"/>
      <c r="AQC10" s="4"/>
      <c r="AQD10" s="4"/>
      <c r="AQE10" s="4"/>
      <c r="AQI10" s="4"/>
      <c r="AQJ10" s="4"/>
      <c r="AQK10" s="4"/>
      <c r="AQL10" s="4"/>
      <c r="AQM10" s="4"/>
      <c r="AQN10" s="4"/>
      <c r="AQO10" s="4"/>
      <c r="AQP10" s="4"/>
      <c r="AQQ10" s="4"/>
      <c r="AQR10" s="4"/>
      <c r="AQS10" s="4"/>
      <c r="AQT10" s="4"/>
      <c r="AQX10" s="4"/>
      <c r="AQY10" s="4"/>
      <c r="AQZ10" s="4"/>
      <c r="ARA10" s="4"/>
      <c r="ARB10" s="4"/>
      <c r="ARC10" s="4"/>
      <c r="ARD10" s="4"/>
      <c r="ARE10" s="4"/>
      <c r="ARF10" s="4"/>
      <c r="ARG10" s="4"/>
      <c r="ARH10" s="4"/>
      <c r="ARI10" s="4"/>
      <c r="ARM10" s="4"/>
      <c r="ARN10" s="4"/>
      <c r="ARO10" s="4"/>
      <c r="ARP10" s="4"/>
      <c r="ARQ10" s="4"/>
      <c r="ARR10" s="4"/>
      <c r="ARS10" s="4"/>
      <c r="ART10" s="4"/>
      <c r="ARU10" s="4"/>
      <c r="ARV10" s="4"/>
      <c r="ARW10" s="4"/>
      <c r="ARX10" s="4"/>
      <c r="ASB10" s="4"/>
      <c r="ASC10" s="4"/>
      <c r="ASD10" s="4"/>
      <c r="ASE10" s="4"/>
      <c r="ASF10" s="4"/>
      <c r="ASG10" s="4"/>
      <c r="ASH10" s="4"/>
      <c r="ASI10" s="4"/>
      <c r="ASJ10" s="4"/>
      <c r="ASK10" s="4"/>
      <c r="ASL10" s="4"/>
      <c r="ASM10" s="4"/>
      <c r="ASQ10" s="4"/>
      <c r="ASR10" s="4"/>
      <c r="ASS10" s="4"/>
      <c r="AST10" s="4"/>
      <c r="ASU10" s="4"/>
      <c r="ASV10" s="4"/>
      <c r="ASW10" s="4"/>
      <c r="ASX10" s="4"/>
      <c r="ASY10" s="4"/>
      <c r="ASZ10" s="4"/>
      <c r="ATA10" s="4"/>
      <c r="ATB10" s="4"/>
      <c r="ATF10" s="4"/>
      <c r="ATG10" s="4"/>
      <c r="ATH10" s="4"/>
      <c r="ATI10" s="4"/>
      <c r="ATJ10" s="4"/>
      <c r="ATK10" s="4"/>
      <c r="ATL10" s="4"/>
      <c r="ATM10" s="4"/>
      <c r="ATN10" s="4"/>
      <c r="ATO10" s="4"/>
      <c r="ATP10" s="4"/>
      <c r="ATQ10" s="4"/>
      <c r="ATU10" s="4"/>
      <c r="ATV10" s="4"/>
      <c r="ATW10" s="4"/>
      <c r="ATX10" s="4"/>
      <c r="ATY10" s="4"/>
      <c r="ATZ10" s="4"/>
      <c r="AUA10" s="4"/>
      <c r="AUB10" s="4"/>
      <c r="AUC10" s="4"/>
      <c r="AUD10" s="4"/>
      <c r="AUE10" s="4"/>
      <c r="AUF10" s="4"/>
      <c r="AUJ10" s="4"/>
      <c r="AUK10" s="4"/>
      <c r="AUL10" s="4"/>
      <c r="AUM10" s="4"/>
      <c r="AUN10" s="4"/>
      <c r="AUO10" s="4"/>
      <c r="AUP10" s="4"/>
      <c r="AUQ10" s="4"/>
      <c r="AUR10" s="4"/>
      <c r="AUS10" s="4"/>
      <c r="AUT10" s="4"/>
      <c r="AUU10" s="4"/>
      <c r="AUY10" s="4"/>
      <c r="AUZ10" s="4"/>
      <c r="AVA10" s="4"/>
      <c r="AVB10" s="4"/>
      <c r="AVC10" s="4"/>
      <c r="AVD10" s="4"/>
      <c r="AVE10" s="4"/>
      <c r="AVF10" s="4"/>
      <c r="AVG10" s="4"/>
      <c r="AVH10" s="4"/>
      <c r="AVI10" s="4"/>
      <c r="AVJ10" s="4"/>
      <c r="AVN10" s="4"/>
      <c r="AVO10" s="4"/>
      <c r="AVP10" s="4"/>
      <c r="AVQ10" s="4"/>
      <c r="AVR10" s="4"/>
      <c r="AVS10" s="4"/>
      <c r="AVT10" s="4"/>
      <c r="AVU10" s="4"/>
      <c r="AVV10" s="4"/>
      <c r="AVW10" s="4"/>
      <c r="AVX10" s="4"/>
      <c r="AVY10" s="4"/>
      <c r="AWC10" s="4"/>
      <c r="AWD10" s="4"/>
      <c r="AWE10" s="4"/>
      <c r="AWF10" s="4"/>
      <c r="AWG10" s="4"/>
      <c r="AWH10" s="4"/>
      <c r="AWI10" s="4"/>
      <c r="AWJ10" s="4"/>
      <c r="AWK10" s="4"/>
      <c r="AWL10" s="4"/>
      <c r="AWM10" s="4"/>
      <c r="AWN10" s="4"/>
      <c r="AWR10" s="4"/>
      <c r="AWS10" s="4"/>
      <c r="AWT10" s="4"/>
      <c r="AWU10" s="4"/>
      <c r="AWV10" s="4"/>
      <c r="AWW10" s="4"/>
      <c r="AWX10" s="4"/>
      <c r="AWY10" s="4"/>
      <c r="AWZ10" s="4"/>
      <c r="AXA10" s="4"/>
      <c r="AXB10" s="4"/>
      <c r="AXC10" s="4"/>
      <c r="AXG10" s="4"/>
      <c r="AXH10" s="4"/>
      <c r="AXI10" s="4"/>
      <c r="AXJ10" s="4"/>
      <c r="AXK10" s="4"/>
      <c r="AXL10" s="4"/>
      <c r="AXM10" s="4"/>
      <c r="AXN10" s="4"/>
      <c r="AXO10" s="4"/>
      <c r="AXP10" s="4"/>
      <c r="AXQ10" s="4"/>
      <c r="AXR10" s="4"/>
      <c r="AXV10" s="4"/>
      <c r="AXW10" s="4"/>
      <c r="AXX10" s="4"/>
      <c r="AXY10" s="4"/>
      <c r="AXZ10" s="4"/>
      <c r="AYA10" s="4"/>
      <c r="AYB10" s="4"/>
      <c r="AYC10" s="4"/>
      <c r="AYD10" s="4"/>
      <c r="AYE10" s="4"/>
      <c r="AYF10" s="4"/>
      <c r="AYG10" s="4"/>
      <c r="AYK10" s="4"/>
      <c r="AYL10" s="4"/>
      <c r="AYM10" s="4"/>
      <c r="AYN10" s="4"/>
      <c r="AYO10" s="4"/>
      <c r="AYP10" s="4"/>
      <c r="AYQ10" s="4"/>
      <c r="AYR10" s="4"/>
      <c r="AYS10" s="4"/>
      <c r="AYT10" s="4"/>
      <c r="AYU10" s="4"/>
      <c r="AYV10" s="4"/>
      <c r="AYZ10" s="4"/>
      <c r="AZA10" s="4"/>
      <c r="AZB10" s="4"/>
      <c r="AZC10" s="4"/>
      <c r="AZD10" s="4"/>
      <c r="AZE10" s="4"/>
      <c r="AZF10" s="4"/>
      <c r="AZG10" s="4"/>
      <c r="AZH10" s="4"/>
      <c r="AZI10" s="4"/>
      <c r="AZJ10" s="4"/>
      <c r="AZK10" s="4"/>
      <c r="AZO10" s="4"/>
      <c r="AZP10" s="4"/>
      <c r="AZQ10" s="4"/>
      <c r="AZR10" s="4"/>
      <c r="AZS10" s="4"/>
      <c r="AZT10" s="4"/>
      <c r="AZU10" s="4"/>
      <c r="AZV10" s="4"/>
      <c r="AZW10" s="4"/>
      <c r="AZX10" s="4"/>
      <c r="AZY10" s="4"/>
      <c r="AZZ10" s="4"/>
      <c r="BAD10" s="4"/>
      <c r="BAE10" s="4"/>
      <c r="BAF10" s="4"/>
      <c r="BAG10" s="4"/>
      <c r="BAH10" s="4"/>
      <c r="BAI10" s="4"/>
      <c r="BAJ10" s="4"/>
      <c r="BAK10" s="4"/>
      <c r="BAL10" s="4"/>
      <c r="BAM10" s="4"/>
      <c r="BAN10" s="4"/>
      <c r="BAO10" s="4"/>
      <c r="BAS10" s="4"/>
      <c r="BAT10" s="4"/>
      <c r="BAU10" s="4"/>
      <c r="BAV10" s="4"/>
      <c r="BAW10" s="4"/>
      <c r="BAX10" s="4"/>
      <c r="BAY10" s="4"/>
      <c r="BAZ10" s="4"/>
      <c r="BBA10" s="4"/>
      <c r="BBB10" s="4"/>
      <c r="BBC10" s="4"/>
      <c r="BBD10" s="4"/>
      <c r="BBH10" s="4"/>
      <c r="BBI10" s="4"/>
      <c r="BBJ10" s="4"/>
      <c r="BBK10" s="4"/>
      <c r="BBL10" s="4"/>
      <c r="BBM10" s="4"/>
      <c r="BBN10" s="4"/>
      <c r="BBO10" s="4"/>
      <c r="BBP10" s="4"/>
      <c r="BBQ10" s="4"/>
      <c r="BBR10" s="4"/>
      <c r="BBS10" s="4"/>
      <c r="BBW10" s="4"/>
      <c r="BBX10" s="4"/>
      <c r="BBY10" s="4"/>
      <c r="BBZ10" s="4"/>
      <c r="BCA10" s="4"/>
      <c r="BCB10" s="4"/>
      <c r="BCC10" s="4"/>
      <c r="BCD10" s="4"/>
      <c r="BCE10" s="4"/>
      <c r="BCF10" s="4"/>
      <c r="BCG10" s="4"/>
      <c r="BCH10" s="4"/>
      <c r="BCL10" s="4"/>
      <c r="BCM10" s="4"/>
      <c r="BCN10" s="4"/>
      <c r="BCO10" s="4"/>
      <c r="BCP10" s="4"/>
      <c r="BCQ10" s="4"/>
      <c r="BCR10" s="4"/>
      <c r="BCS10" s="4"/>
      <c r="BCT10" s="4"/>
      <c r="BCU10" s="4"/>
      <c r="BCV10" s="4"/>
      <c r="BCW10" s="4"/>
      <c r="BDA10" s="4"/>
      <c r="BDB10" s="4"/>
      <c r="BDC10" s="4"/>
      <c r="BDD10" s="4"/>
      <c r="BDE10" s="4"/>
      <c r="BDF10" s="4"/>
      <c r="BDG10" s="4"/>
      <c r="BDH10" s="4"/>
      <c r="BDI10" s="4"/>
      <c r="BDJ10" s="4"/>
      <c r="BDK10" s="4"/>
      <c r="BDL10" s="4"/>
      <c r="BDP10" s="4"/>
      <c r="BDQ10" s="4"/>
      <c r="BDR10" s="4"/>
      <c r="BDS10" s="4"/>
      <c r="BDT10" s="4"/>
      <c r="BDU10" s="4"/>
      <c r="BDV10" s="4"/>
      <c r="BDW10" s="4"/>
      <c r="BDX10" s="4"/>
      <c r="BDY10" s="4"/>
      <c r="BDZ10" s="4"/>
      <c r="BEA10" s="4"/>
      <c r="BEE10" s="4"/>
      <c r="BEF10" s="4"/>
      <c r="BEG10" s="4"/>
      <c r="BEH10" s="4"/>
      <c r="BEI10" s="4"/>
      <c r="BEJ10" s="4"/>
      <c r="BEK10" s="4"/>
      <c r="BEL10" s="4"/>
      <c r="BEM10" s="4"/>
      <c r="BEN10" s="4"/>
      <c r="BEO10" s="4"/>
      <c r="BEP10" s="4"/>
      <c r="BET10" s="4"/>
      <c r="BEU10" s="4"/>
      <c r="BEV10" s="4"/>
      <c r="BEW10" s="4"/>
      <c r="BEX10" s="4"/>
      <c r="BEY10" s="4"/>
      <c r="BEZ10" s="4"/>
      <c r="BFA10" s="4"/>
      <c r="BFB10" s="4"/>
      <c r="BFC10" s="4"/>
      <c r="BFD10" s="4"/>
      <c r="BFE10" s="4"/>
      <c r="BFI10" s="4"/>
      <c r="BFJ10" s="4"/>
      <c r="BFK10" s="4"/>
      <c r="BFL10" s="4"/>
      <c r="BFM10" s="4"/>
      <c r="BFN10" s="4"/>
      <c r="BFO10" s="4"/>
      <c r="BFP10" s="4"/>
      <c r="BFQ10" s="4"/>
      <c r="BFR10" s="4"/>
      <c r="BFS10" s="4"/>
      <c r="BFT10" s="4"/>
      <c r="BFX10" s="4"/>
      <c r="BFY10" s="4"/>
      <c r="BFZ10" s="4"/>
      <c r="BGA10" s="4"/>
      <c r="BGB10" s="4"/>
      <c r="BGC10" s="4"/>
      <c r="BGD10" s="4"/>
      <c r="BGE10" s="4"/>
      <c r="BGF10" s="4"/>
      <c r="BGG10" s="4"/>
      <c r="BGH10" s="4"/>
      <c r="BGI10" s="4"/>
      <c r="BGM10" s="4"/>
      <c r="BGN10" s="4"/>
      <c r="BGO10" s="4"/>
      <c r="BGP10" s="4"/>
      <c r="BGQ10" s="4"/>
      <c r="BGR10" s="4"/>
      <c r="BGS10" s="4"/>
      <c r="BGT10" s="4"/>
      <c r="BGU10" s="4"/>
      <c r="BGV10" s="4"/>
      <c r="BGW10" s="4"/>
      <c r="BGX10" s="4"/>
      <c r="BHB10" s="4"/>
      <c r="BHC10" s="4"/>
      <c r="BHD10" s="4"/>
      <c r="BHE10" s="4"/>
      <c r="BHF10" s="4"/>
      <c r="BHG10" s="4"/>
      <c r="BHH10" s="4"/>
      <c r="BHI10" s="4"/>
      <c r="BHJ10" s="4"/>
      <c r="BHK10" s="4"/>
      <c r="BHL10" s="4"/>
      <c r="BHM10" s="4"/>
      <c r="BHQ10" s="4"/>
      <c r="BHR10" s="4"/>
      <c r="BHS10" s="4"/>
      <c r="BHT10" s="4"/>
      <c r="BHU10" s="4"/>
      <c r="BHV10" s="4"/>
      <c r="BHW10" s="4"/>
      <c r="BHX10" s="4"/>
      <c r="BHY10" s="4"/>
      <c r="BHZ10" s="4"/>
      <c r="BIA10" s="4"/>
      <c r="BIB10" s="4"/>
      <c r="BIF10" s="4"/>
      <c r="BIG10" s="4"/>
      <c r="BIH10" s="4"/>
      <c r="BII10" s="4"/>
      <c r="BIJ10" s="4"/>
      <c r="BIK10" s="4"/>
      <c r="BIL10" s="4"/>
      <c r="BIM10" s="4"/>
      <c r="BIN10" s="4"/>
      <c r="BIO10" s="4"/>
      <c r="BIP10" s="4"/>
      <c r="BIQ10" s="4"/>
      <c r="BIU10" s="4"/>
      <c r="BIV10" s="4"/>
      <c r="BIW10" s="4"/>
      <c r="BIX10" s="4"/>
      <c r="BIY10" s="4"/>
      <c r="BIZ10" s="4"/>
      <c r="BJA10" s="4"/>
      <c r="BJB10" s="4"/>
      <c r="BJC10" s="4"/>
      <c r="BJD10" s="4"/>
      <c r="BJE10" s="4"/>
      <c r="BJF10" s="4"/>
      <c r="BJJ10" s="4"/>
      <c r="BJK10" s="4"/>
      <c r="BJL10" s="4"/>
      <c r="BJM10" s="4"/>
      <c r="BJN10" s="4"/>
      <c r="BJO10" s="4"/>
      <c r="BJP10" s="4"/>
      <c r="BJQ10" s="4"/>
      <c r="BJR10" s="4"/>
      <c r="BJS10" s="4"/>
      <c r="BJT10" s="4"/>
      <c r="BJU10" s="4"/>
      <c r="BJY10" s="4"/>
      <c r="BJZ10" s="4"/>
      <c r="BKA10" s="4"/>
      <c r="BKB10" s="4"/>
      <c r="BKC10" s="4"/>
      <c r="BKD10" s="4"/>
      <c r="BKE10" s="4"/>
      <c r="BKF10" s="4"/>
      <c r="BKG10" s="4"/>
      <c r="BKH10" s="4"/>
      <c r="BKI10" s="4"/>
      <c r="BKJ10" s="4"/>
      <c r="BKN10" s="4"/>
      <c r="BKO10" s="4"/>
      <c r="BKP10" s="4"/>
      <c r="BKQ10" s="4"/>
      <c r="BKR10" s="4"/>
      <c r="BKS10" s="4"/>
      <c r="BKT10" s="4"/>
      <c r="BKU10" s="4"/>
      <c r="BKV10" s="4"/>
      <c r="BKW10" s="4"/>
      <c r="BKX10" s="4"/>
      <c r="BKY10" s="4"/>
      <c r="BLC10" s="4"/>
      <c r="BLD10" s="4"/>
      <c r="BLE10" s="4"/>
      <c r="BLF10" s="4"/>
      <c r="BLG10" s="4"/>
      <c r="BLH10" s="4"/>
      <c r="BLI10" s="4"/>
      <c r="BLJ10" s="4"/>
      <c r="BLK10" s="4"/>
      <c r="BLL10" s="4"/>
      <c r="BLM10" s="4"/>
      <c r="BLN10" s="4"/>
      <c r="BLR10" s="4"/>
      <c r="BLS10" s="4"/>
      <c r="BLT10" s="4"/>
      <c r="BLU10" s="4"/>
      <c r="BLV10" s="4"/>
      <c r="BLW10" s="4"/>
      <c r="BLX10" s="4"/>
      <c r="BLY10" s="4"/>
      <c r="BLZ10" s="4"/>
      <c r="BMA10" s="4"/>
      <c r="BMB10" s="4"/>
      <c r="BMC10" s="4"/>
      <c r="BMG10" s="4"/>
      <c r="BMH10" s="4"/>
      <c r="BMI10" s="4"/>
      <c r="BMJ10" s="4"/>
      <c r="BMK10" s="4"/>
      <c r="BML10" s="4"/>
      <c r="BMM10" s="4"/>
      <c r="BMN10" s="4"/>
      <c r="BMO10" s="4"/>
      <c r="BMP10" s="4"/>
      <c r="BMQ10" s="4"/>
      <c r="BMR10" s="4"/>
      <c r="BMV10" s="4"/>
      <c r="BMW10" s="4"/>
      <c r="BMX10" s="4"/>
      <c r="BMY10" s="4"/>
      <c r="BMZ10" s="4"/>
      <c r="BNA10" s="4"/>
      <c r="BNB10" s="4"/>
      <c r="BNC10" s="4"/>
      <c r="BND10" s="4"/>
      <c r="BNE10" s="4"/>
      <c r="BNF10" s="4"/>
      <c r="BNG10" s="4"/>
      <c r="BNK10" s="4"/>
      <c r="BNL10" s="4"/>
      <c r="BNM10" s="4"/>
      <c r="BNN10" s="4"/>
      <c r="BNO10" s="4"/>
      <c r="BNP10" s="4"/>
      <c r="BNQ10" s="4"/>
      <c r="BNR10" s="4"/>
      <c r="BNS10" s="4"/>
      <c r="BNT10" s="4"/>
      <c r="BNU10" s="4"/>
      <c r="BNV10" s="4"/>
      <c r="BNZ10" s="4"/>
      <c r="BOA10" s="4"/>
      <c r="BOB10" s="4"/>
      <c r="BOC10" s="4"/>
      <c r="BOD10" s="4"/>
      <c r="BOE10" s="4"/>
      <c r="BOF10" s="4"/>
      <c r="BOG10" s="4"/>
      <c r="BOH10" s="4"/>
      <c r="BOI10" s="4"/>
      <c r="BOJ10" s="4"/>
      <c r="BOK10" s="4"/>
      <c r="BOO10" s="4"/>
      <c r="BOP10" s="4"/>
      <c r="BOQ10" s="4"/>
      <c r="BOR10" s="4"/>
      <c r="BOS10" s="4"/>
      <c r="BOT10" s="4"/>
      <c r="BOU10" s="4"/>
      <c r="BOV10" s="4"/>
      <c r="BOW10" s="4"/>
      <c r="BOX10" s="4"/>
      <c r="BOY10" s="4"/>
      <c r="BOZ10" s="4"/>
      <c r="BPD10" s="4"/>
      <c r="BPE10" s="4"/>
      <c r="BPF10" s="4"/>
      <c r="BPG10" s="4"/>
      <c r="BPH10" s="4"/>
      <c r="BPI10" s="4"/>
      <c r="BPJ10" s="4"/>
      <c r="BPK10" s="4"/>
      <c r="BPL10" s="4"/>
      <c r="BPM10" s="4"/>
      <c r="BPN10" s="4"/>
      <c r="BPO10" s="4"/>
      <c r="BPS10" s="4"/>
      <c r="BPT10" s="4"/>
      <c r="BPU10" s="4"/>
      <c r="BPV10" s="4"/>
      <c r="BPW10" s="4"/>
      <c r="BPX10" s="4"/>
      <c r="BPY10" s="4"/>
      <c r="BPZ10" s="4"/>
      <c r="BQA10" s="4"/>
      <c r="BQB10" s="4"/>
      <c r="BQC10" s="4"/>
      <c r="BQD10" s="4"/>
      <c r="BQH10" s="4"/>
      <c r="BQI10" s="4"/>
      <c r="BQJ10" s="4"/>
      <c r="BQK10" s="4"/>
      <c r="BQL10" s="4"/>
      <c r="BQM10" s="4"/>
      <c r="BQN10" s="4"/>
      <c r="BQO10" s="4"/>
      <c r="BQP10" s="4"/>
      <c r="BQQ10" s="4"/>
      <c r="BQR10" s="4"/>
      <c r="BQS10" s="4"/>
      <c r="BQW10" s="4"/>
      <c r="BQX10" s="4"/>
      <c r="BQY10" s="4"/>
      <c r="BQZ10" s="4"/>
      <c r="BRA10" s="4"/>
      <c r="BRB10" s="4"/>
      <c r="BRC10" s="4"/>
      <c r="BRD10" s="4"/>
      <c r="BRE10" s="4"/>
      <c r="BRF10" s="4"/>
      <c r="BRG10" s="4"/>
      <c r="BRH10" s="4"/>
      <c r="BRL10" s="4"/>
      <c r="BRM10" s="4"/>
      <c r="BRN10" s="4"/>
      <c r="BRO10" s="4"/>
      <c r="BRP10" s="4"/>
      <c r="BRQ10" s="4"/>
      <c r="BRR10" s="4"/>
      <c r="BRS10" s="4"/>
      <c r="BRT10" s="4"/>
      <c r="BRU10" s="4"/>
      <c r="BRV10" s="4"/>
      <c r="BRW10" s="4"/>
      <c r="BSA10" s="4"/>
      <c r="BSB10" s="4"/>
      <c r="BSC10" s="4"/>
      <c r="BSD10" s="4"/>
      <c r="BSE10" s="4"/>
      <c r="BSF10" s="4"/>
      <c r="BSG10" s="4"/>
      <c r="BSH10" s="4"/>
      <c r="BSI10" s="4"/>
      <c r="BSJ10" s="4"/>
      <c r="BSK10" s="4"/>
      <c r="BSL10" s="4"/>
      <c r="BSP10" s="4"/>
      <c r="BSQ10" s="4"/>
      <c r="BSR10" s="4"/>
      <c r="BSS10" s="4"/>
      <c r="BST10" s="4"/>
      <c r="BSU10" s="4"/>
      <c r="BSV10" s="4"/>
      <c r="BSW10" s="4"/>
      <c r="BSX10" s="4"/>
      <c r="BSY10" s="4"/>
      <c r="BSZ10" s="4"/>
      <c r="BTA10" s="4"/>
      <c r="BTE10" s="4"/>
      <c r="BTF10" s="4"/>
      <c r="BTG10" s="4"/>
      <c r="BTH10" s="4"/>
      <c r="BTI10" s="4"/>
      <c r="BTJ10" s="4"/>
      <c r="BTK10" s="4"/>
      <c r="BTL10" s="4"/>
      <c r="BTM10" s="4"/>
      <c r="BTN10" s="4"/>
      <c r="BTO10" s="4"/>
      <c r="BTP10" s="4"/>
      <c r="BTT10" s="4"/>
      <c r="BTU10" s="4"/>
      <c r="BTV10" s="4"/>
      <c r="BTW10" s="4"/>
      <c r="BTX10" s="4"/>
      <c r="BTY10" s="4"/>
      <c r="BTZ10" s="4"/>
      <c r="BUA10" s="4"/>
      <c r="BUB10" s="4"/>
      <c r="BUC10" s="4"/>
      <c r="BUD10" s="4"/>
      <c r="BUE10" s="4"/>
      <c r="BUI10" s="4"/>
      <c r="BUJ10" s="4"/>
      <c r="BUK10" s="4"/>
      <c r="BUL10" s="4"/>
      <c r="BUM10" s="4"/>
      <c r="BUN10" s="4"/>
      <c r="BUO10" s="4"/>
      <c r="BUP10" s="4"/>
      <c r="BUQ10" s="4"/>
      <c r="BUR10" s="4"/>
      <c r="BUS10" s="4"/>
      <c r="BUT10" s="4"/>
      <c r="BUX10" s="4"/>
      <c r="BUY10" s="4"/>
      <c r="BUZ10" s="4"/>
      <c r="BVA10" s="4"/>
      <c r="BVB10" s="4"/>
      <c r="BVC10" s="4"/>
      <c r="BVD10" s="4"/>
      <c r="BVE10" s="4"/>
      <c r="BVF10" s="4"/>
      <c r="BVG10" s="4"/>
      <c r="BVH10" s="4"/>
      <c r="BVI10" s="4"/>
      <c r="BVM10" s="4"/>
      <c r="BVN10" s="4"/>
      <c r="BVO10" s="4"/>
      <c r="BVP10" s="4"/>
      <c r="BVQ10" s="4"/>
      <c r="BVR10" s="4"/>
      <c r="BVS10" s="4"/>
      <c r="BVT10" s="4"/>
      <c r="BVU10" s="4"/>
      <c r="BVV10" s="4"/>
      <c r="BVW10" s="4"/>
      <c r="BVX10" s="4"/>
      <c r="BWB10" s="4"/>
      <c r="BWC10" s="4"/>
      <c r="BWD10" s="4"/>
      <c r="BWE10" s="4"/>
      <c r="BWF10" s="4"/>
      <c r="BWG10" s="4"/>
      <c r="BWH10" s="4"/>
      <c r="BWI10" s="4"/>
      <c r="BWJ10" s="4"/>
      <c r="BWK10" s="4"/>
      <c r="BWL10" s="4"/>
      <c r="BWM10" s="4"/>
      <c r="BWQ10" s="4"/>
      <c r="BWR10" s="4"/>
      <c r="BWS10" s="4"/>
      <c r="BWT10" s="4"/>
      <c r="BWU10" s="4"/>
      <c r="BWV10" s="4"/>
      <c r="BWW10" s="4"/>
      <c r="BWX10" s="4"/>
      <c r="BWY10" s="4"/>
      <c r="BWZ10" s="4"/>
      <c r="BXA10" s="4"/>
      <c r="BXB10" s="4"/>
      <c r="BXF10" s="4"/>
      <c r="BXG10" s="4"/>
      <c r="BXH10" s="4"/>
      <c r="BXI10" s="4"/>
      <c r="BXJ10" s="4"/>
      <c r="BXK10" s="4"/>
      <c r="BXL10" s="4"/>
      <c r="BXM10" s="4"/>
      <c r="BXN10" s="4"/>
      <c r="BXO10" s="4"/>
      <c r="BXP10" s="4"/>
      <c r="BXQ10" s="4"/>
      <c r="BXU10" s="4"/>
      <c r="BXV10" s="4"/>
      <c r="BXW10" s="4"/>
      <c r="BXX10" s="4"/>
      <c r="BXY10" s="4"/>
      <c r="BXZ10" s="4"/>
      <c r="BYA10" s="4"/>
      <c r="BYB10" s="4"/>
      <c r="BYC10" s="4"/>
      <c r="BYD10" s="4"/>
      <c r="BYE10" s="4"/>
      <c r="BYF10" s="4"/>
      <c r="BYJ10" s="4"/>
      <c r="BYK10" s="4"/>
      <c r="BYL10" s="4"/>
      <c r="BYM10" s="4"/>
      <c r="BYN10" s="4"/>
      <c r="BYO10" s="4"/>
      <c r="BYP10" s="4"/>
      <c r="BYQ10" s="4"/>
      <c r="BYR10" s="4"/>
      <c r="BYS10" s="4"/>
      <c r="BYT10" s="4"/>
      <c r="BYU10" s="4"/>
      <c r="BYY10" s="4"/>
      <c r="BYZ10" s="4"/>
      <c r="BZA10" s="4"/>
      <c r="BZB10" s="4"/>
      <c r="BZC10" s="4"/>
      <c r="BZD10" s="4"/>
      <c r="BZE10" s="4"/>
      <c r="BZF10" s="4"/>
      <c r="BZG10" s="4"/>
      <c r="BZH10" s="4"/>
      <c r="BZI10" s="4"/>
      <c r="BZJ10" s="4"/>
      <c r="BZN10" s="4"/>
      <c r="BZO10" s="4"/>
      <c r="BZP10" s="4"/>
      <c r="BZQ10" s="4"/>
      <c r="BZR10" s="4"/>
      <c r="BZS10" s="4"/>
      <c r="BZT10" s="4"/>
      <c r="BZU10" s="4"/>
      <c r="BZV10" s="4"/>
      <c r="BZW10" s="4"/>
      <c r="BZX10" s="4"/>
      <c r="BZY10" s="4"/>
      <c r="CAC10" s="4"/>
      <c r="CAD10" s="4"/>
      <c r="CAE10" s="4"/>
      <c r="CAF10" s="4"/>
      <c r="CAG10" s="4"/>
      <c r="CAH10" s="4"/>
      <c r="CAI10" s="4"/>
      <c r="CAJ10" s="4"/>
      <c r="CAK10" s="4"/>
      <c r="CAL10" s="4"/>
      <c r="CAM10" s="4"/>
      <c r="CAN10" s="4"/>
      <c r="CAR10" s="4"/>
      <c r="CAS10" s="4"/>
      <c r="CAT10" s="4"/>
      <c r="CAU10" s="4"/>
      <c r="CAV10" s="4"/>
      <c r="CAW10" s="4"/>
      <c r="CAX10" s="4"/>
      <c r="CAY10" s="4"/>
      <c r="CAZ10" s="4"/>
      <c r="CBA10" s="4"/>
      <c r="CBB10" s="4"/>
      <c r="CBC10" s="4"/>
      <c r="CBG10" s="4"/>
      <c r="CBH10" s="4"/>
      <c r="CBI10" s="4"/>
      <c r="CBJ10" s="4"/>
      <c r="CBK10" s="4"/>
      <c r="CBL10" s="4"/>
      <c r="CBM10" s="4"/>
      <c r="CBN10" s="4"/>
      <c r="CBO10" s="4"/>
      <c r="CBP10" s="4"/>
      <c r="CBQ10" s="4"/>
      <c r="CBR10" s="4"/>
      <c r="CBV10" s="4"/>
      <c r="CBW10" s="4"/>
      <c r="CBX10" s="4"/>
      <c r="CBY10" s="4"/>
      <c r="CBZ10" s="4"/>
      <c r="CCA10" s="4"/>
      <c r="CCB10" s="4"/>
      <c r="CCC10" s="4"/>
      <c r="CCD10" s="4"/>
      <c r="CCE10" s="4"/>
      <c r="CCF10" s="4"/>
      <c r="CCG10" s="4"/>
      <c r="CCK10" s="4"/>
      <c r="CCL10" s="4"/>
      <c r="CCM10" s="4"/>
      <c r="CCN10" s="4"/>
      <c r="CCO10" s="4"/>
      <c r="CCP10" s="4"/>
      <c r="CCQ10" s="4"/>
      <c r="CCR10" s="4"/>
      <c r="CCS10" s="4"/>
      <c r="CCT10" s="4"/>
      <c r="CCU10" s="4"/>
      <c r="CCV10" s="4"/>
      <c r="CCZ10" s="4"/>
      <c r="CDA10" s="4"/>
      <c r="CDB10" s="4"/>
      <c r="CDC10" s="4"/>
      <c r="CDD10" s="4"/>
      <c r="CDE10" s="4"/>
      <c r="CDF10" s="4"/>
      <c r="CDG10" s="4"/>
      <c r="CDH10" s="4"/>
      <c r="CDI10" s="4"/>
      <c r="CDJ10" s="4"/>
      <c r="CDK10" s="4"/>
      <c r="CDO10" s="4"/>
      <c r="CDP10" s="4"/>
      <c r="CDQ10" s="4"/>
      <c r="CDR10" s="4"/>
      <c r="CDS10" s="4"/>
      <c r="CDT10" s="4"/>
      <c r="CDU10" s="4"/>
      <c r="CDV10" s="4"/>
      <c r="CDW10" s="4"/>
      <c r="CDX10" s="4"/>
      <c r="CDY10" s="4"/>
      <c r="CDZ10" s="4"/>
      <c r="CED10" s="4"/>
      <c r="CEE10" s="4"/>
      <c r="CEF10" s="4"/>
      <c r="CEG10" s="4"/>
      <c r="CEH10" s="4"/>
      <c r="CEI10" s="4"/>
      <c r="CEJ10" s="4"/>
      <c r="CEK10" s="4"/>
      <c r="CEL10" s="4"/>
      <c r="CEM10" s="4"/>
      <c r="CEN10" s="4"/>
      <c r="CEO10" s="4"/>
      <c r="CES10" s="4"/>
      <c r="CET10" s="4"/>
      <c r="CEU10" s="4"/>
      <c r="CEV10" s="4"/>
      <c r="CEW10" s="4"/>
      <c r="CEX10" s="4"/>
      <c r="CEY10" s="4"/>
      <c r="CEZ10" s="4"/>
      <c r="CFA10" s="4"/>
      <c r="CFB10" s="4"/>
      <c r="CFC10" s="4"/>
      <c r="CFD10" s="4"/>
      <c r="CFH10" s="4"/>
      <c r="CFI10" s="4"/>
      <c r="CFJ10" s="4"/>
      <c r="CFK10" s="4"/>
      <c r="CFL10" s="4"/>
      <c r="CFM10" s="4"/>
      <c r="CFN10" s="4"/>
      <c r="CFO10" s="4"/>
      <c r="CFP10" s="4"/>
      <c r="CFQ10" s="4"/>
      <c r="CFR10" s="4"/>
      <c r="CFS10" s="4"/>
      <c r="CFW10" s="4"/>
      <c r="CFX10" s="4"/>
      <c r="CFY10" s="4"/>
      <c r="CFZ10" s="4"/>
      <c r="CGA10" s="4"/>
      <c r="CGB10" s="4"/>
      <c r="CGC10" s="4"/>
      <c r="CGD10" s="4"/>
      <c r="CGE10" s="4"/>
      <c r="CGF10" s="4"/>
      <c r="CGG10" s="4"/>
      <c r="CGH10" s="4"/>
      <c r="CGL10" s="4"/>
      <c r="CGM10" s="4"/>
      <c r="CGN10" s="4"/>
      <c r="CGO10" s="4"/>
      <c r="CGP10" s="4"/>
      <c r="CGQ10" s="4"/>
      <c r="CGR10" s="4"/>
      <c r="CGS10" s="4"/>
      <c r="CGT10" s="4"/>
      <c r="CGU10" s="4"/>
      <c r="CGV10" s="4"/>
      <c r="CGW10" s="4"/>
      <c r="CHA10" s="4"/>
      <c r="CHB10" s="4"/>
      <c r="CHC10" s="4"/>
      <c r="CHD10" s="4"/>
      <c r="CHE10" s="4"/>
      <c r="CHF10" s="4"/>
      <c r="CHG10" s="4"/>
      <c r="CHH10" s="4"/>
      <c r="CHI10" s="4"/>
      <c r="CHJ10" s="4"/>
      <c r="CHK10" s="4"/>
      <c r="CHL10" s="4"/>
      <c r="CHP10" s="4"/>
      <c r="CHQ10" s="4"/>
      <c r="CHR10" s="4"/>
      <c r="CHS10" s="4"/>
      <c r="CHT10" s="4"/>
      <c r="CHU10" s="4"/>
      <c r="CHV10" s="4"/>
      <c r="CHW10" s="4"/>
      <c r="CHX10" s="4"/>
      <c r="CHY10" s="4"/>
      <c r="CHZ10" s="4"/>
      <c r="CIA10" s="4"/>
      <c r="CIE10" s="4"/>
      <c r="CIF10" s="4"/>
      <c r="CIG10" s="4"/>
      <c r="CIH10" s="4"/>
      <c r="CII10" s="4"/>
      <c r="CIJ10" s="4"/>
      <c r="CIK10" s="4"/>
      <c r="CIL10" s="4"/>
      <c r="CIM10" s="4"/>
      <c r="CIN10" s="4"/>
      <c r="CIO10" s="4"/>
      <c r="CIP10" s="4"/>
      <c r="CIT10" s="4"/>
      <c r="CIU10" s="4"/>
      <c r="CIV10" s="4"/>
      <c r="CIW10" s="4"/>
      <c r="CIX10" s="4"/>
      <c r="CIY10" s="4"/>
      <c r="CIZ10" s="4"/>
      <c r="CJA10" s="4"/>
      <c r="CJB10" s="4"/>
      <c r="CJC10" s="4"/>
      <c r="CJD10" s="4"/>
      <c r="CJE10" s="4"/>
      <c r="CJI10" s="4"/>
      <c r="CJJ10" s="4"/>
      <c r="CJK10" s="4"/>
      <c r="CJL10" s="4"/>
      <c r="CJM10" s="4"/>
      <c r="CJN10" s="4"/>
      <c r="CJO10" s="4"/>
      <c r="CJP10" s="4"/>
      <c r="CJQ10" s="4"/>
      <c r="CJR10" s="4"/>
      <c r="CJS10" s="4"/>
      <c r="CJT10" s="4"/>
      <c r="CJX10" s="4"/>
      <c r="CJY10" s="4"/>
      <c r="CJZ10" s="4"/>
      <c r="CKA10" s="4"/>
      <c r="CKB10" s="4"/>
      <c r="CKC10" s="4"/>
      <c r="CKD10" s="4"/>
      <c r="CKE10" s="4"/>
      <c r="CKF10" s="4"/>
      <c r="CKG10" s="4"/>
      <c r="CKH10" s="4"/>
      <c r="CKI10" s="4"/>
      <c r="CKM10" s="4"/>
      <c r="CKN10" s="4"/>
      <c r="CKO10" s="4"/>
      <c r="CKP10" s="4"/>
      <c r="CKQ10" s="4"/>
      <c r="CKR10" s="4"/>
      <c r="CKS10" s="4"/>
      <c r="CKT10" s="4"/>
      <c r="CKU10" s="4"/>
      <c r="CKV10" s="4"/>
      <c r="CKW10" s="4"/>
      <c r="CKX10" s="4"/>
      <c r="CLB10" s="4"/>
      <c r="CLC10" s="4"/>
      <c r="CLD10" s="4"/>
      <c r="CLE10" s="4"/>
      <c r="CLF10" s="4"/>
      <c r="CLG10" s="4"/>
      <c r="CLH10" s="4"/>
      <c r="CLI10" s="4"/>
      <c r="CLJ10" s="4"/>
      <c r="CLK10" s="4"/>
      <c r="CLL10" s="4"/>
      <c r="CLM10" s="4"/>
      <c r="CLQ10" s="4"/>
      <c r="CLR10" s="4"/>
      <c r="CLS10" s="4"/>
      <c r="CLT10" s="4"/>
      <c r="CLU10" s="4"/>
      <c r="CLV10" s="4"/>
      <c r="CLW10" s="4"/>
      <c r="CLX10" s="4"/>
      <c r="CLY10" s="4"/>
      <c r="CLZ10" s="4"/>
      <c r="CMA10" s="4"/>
      <c r="CMB10" s="4"/>
      <c r="CMF10" s="4"/>
      <c r="CMG10" s="4"/>
      <c r="CMH10" s="4"/>
      <c r="CMI10" s="4"/>
      <c r="CMJ10" s="4"/>
      <c r="CMK10" s="4"/>
      <c r="CML10" s="4"/>
      <c r="CMM10" s="4"/>
      <c r="CMN10" s="4"/>
      <c r="CMO10" s="4"/>
      <c r="CMP10" s="4"/>
      <c r="CMQ10" s="4"/>
      <c r="CMU10" s="4"/>
      <c r="CMV10" s="4"/>
      <c r="CMW10" s="4"/>
      <c r="CMX10" s="4"/>
      <c r="CMY10" s="4"/>
      <c r="CMZ10" s="4"/>
      <c r="CNA10" s="4"/>
      <c r="CNB10" s="4"/>
      <c r="CNC10" s="4"/>
      <c r="CND10" s="4"/>
      <c r="CNE10" s="4"/>
      <c r="CNF10" s="4"/>
      <c r="CNJ10" s="4"/>
      <c r="CNK10" s="4"/>
      <c r="CNL10" s="4"/>
      <c r="CNM10" s="4"/>
      <c r="CNN10" s="4"/>
      <c r="CNO10" s="4"/>
      <c r="CNP10" s="4"/>
      <c r="CNQ10" s="4"/>
      <c r="CNR10" s="4"/>
      <c r="CNS10" s="4"/>
      <c r="CNT10" s="4"/>
      <c r="CNU10" s="4"/>
      <c r="CNY10" s="4"/>
      <c r="CNZ10" s="4"/>
      <c r="COA10" s="4"/>
      <c r="COB10" s="4"/>
      <c r="COC10" s="4"/>
      <c r="COD10" s="4"/>
      <c r="COE10" s="4"/>
      <c r="COF10" s="4"/>
      <c r="COG10" s="4"/>
      <c r="COH10" s="4"/>
      <c r="COI10" s="4"/>
      <c r="COJ10" s="4"/>
      <c r="CON10" s="4"/>
      <c r="COO10" s="4"/>
      <c r="COP10" s="4"/>
      <c r="COQ10" s="4"/>
      <c r="COR10" s="4"/>
      <c r="COS10" s="4"/>
      <c r="COT10" s="4"/>
      <c r="COU10" s="4"/>
      <c r="COV10" s="4"/>
      <c r="COW10" s="4"/>
      <c r="COX10" s="4"/>
      <c r="COY10" s="4"/>
      <c r="CPC10" s="4"/>
      <c r="CPD10" s="4"/>
      <c r="CPE10" s="4"/>
      <c r="CPF10" s="4"/>
      <c r="CPG10" s="4"/>
      <c r="CPH10" s="4"/>
      <c r="CPI10" s="4"/>
      <c r="CPJ10" s="4"/>
      <c r="CPK10" s="4"/>
      <c r="CPL10" s="4"/>
      <c r="CPM10" s="4"/>
      <c r="CPN10" s="4"/>
      <c r="CPR10" s="4"/>
      <c r="CPS10" s="4"/>
      <c r="CPT10" s="4"/>
      <c r="CPU10" s="4"/>
      <c r="CPV10" s="4"/>
      <c r="CPW10" s="4"/>
      <c r="CPX10" s="4"/>
      <c r="CPY10" s="4"/>
      <c r="CPZ10" s="4"/>
      <c r="CQA10" s="4"/>
      <c r="CQB10" s="4"/>
      <c r="CQC10" s="4"/>
      <c r="CQG10" s="4"/>
      <c r="CQH10" s="4"/>
      <c r="CQI10" s="4"/>
      <c r="CQJ10" s="4"/>
      <c r="CQK10" s="4"/>
      <c r="CQL10" s="4"/>
      <c r="CQM10" s="4"/>
      <c r="CQN10" s="4"/>
      <c r="CQO10" s="4"/>
      <c r="CQP10" s="4"/>
      <c r="CQQ10" s="4"/>
      <c r="CQR10" s="4"/>
      <c r="CQV10" s="4"/>
      <c r="CQW10" s="4"/>
      <c r="CQX10" s="4"/>
      <c r="CQY10" s="4"/>
      <c r="CQZ10" s="4"/>
      <c r="CRA10" s="4"/>
      <c r="CRB10" s="4"/>
      <c r="CRC10" s="4"/>
      <c r="CRD10" s="4"/>
      <c r="CRE10" s="4"/>
      <c r="CRF10" s="4"/>
      <c r="CRG10" s="4"/>
      <c r="CRK10" s="4"/>
      <c r="CRL10" s="4"/>
      <c r="CRM10" s="4"/>
      <c r="CRN10" s="4"/>
      <c r="CRO10" s="4"/>
      <c r="CRP10" s="4"/>
      <c r="CRQ10" s="4"/>
      <c r="CRR10" s="4"/>
      <c r="CRS10" s="4"/>
      <c r="CRT10" s="4"/>
      <c r="CRU10" s="4"/>
      <c r="CRV10" s="4"/>
      <c r="CRZ10" s="4"/>
      <c r="CSA10" s="4"/>
      <c r="CSB10" s="4"/>
      <c r="CSC10" s="4"/>
      <c r="CSD10" s="4"/>
      <c r="CSE10" s="4"/>
      <c r="CSF10" s="4"/>
      <c r="CSG10" s="4"/>
      <c r="CSH10" s="4"/>
      <c r="CSI10" s="4"/>
      <c r="CSJ10" s="4"/>
      <c r="CSK10" s="4"/>
      <c r="CSO10" s="4"/>
      <c r="CSP10" s="4"/>
      <c r="CSQ10" s="4"/>
      <c r="CSR10" s="4"/>
      <c r="CSS10" s="4"/>
      <c r="CST10" s="4"/>
      <c r="CSU10" s="4"/>
      <c r="CSV10" s="4"/>
      <c r="CSW10" s="4"/>
      <c r="CSX10" s="4"/>
      <c r="CSY10" s="4"/>
      <c r="CSZ10" s="4"/>
      <c r="CTD10" s="4"/>
      <c r="CTE10" s="4"/>
      <c r="CTF10" s="4"/>
      <c r="CTG10" s="4"/>
      <c r="CTH10" s="4"/>
      <c r="CTI10" s="4"/>
      <c r="CTJ10" s="4"/>
      <c r="CTK10" s="4"/>
      <c r="CTL10" s="4"/>
      <c r="CTM10" s="4"/>
      <c r="CTN10" s="4"/>
      <c r="CTO10" s="4"/>
      <c r="CTS10" s="4"/>
      <c r="CTT10" s="4"/>
      <c r="CTU10" s="4"/>
      <c r="CTV10" s="4"/>
      <c r="CTW10" s="4"/>
      <c r="CTX10" s="4"/>
      <c r="CTY10" s="4"/>
      <c r="CTZ10" s="4"/>
      <c r="CUA10" s="4"/>
      <c r="CUB10" s="4"/>
      <c r="CUC10" s="4"/>
      <c r="CUD10" s="4"/>
      <c r="CUH10" s="4"/>
      <c r="CUI10" s="4"/>
      <c r="CUJ10" s="4"/>
      <c r="CUK10" s="4"/>
      <c r="CUL10" s="4"/>
      <c r="CUM10" s="4"/>
      <c r="CUN10" s="4"/>
      <c r="CUO10" s="4"/>
      <c r="CUP10" s="4"/>
      <c r="CUQ10" s="4"/>
      <c r="CUR10" s="4"/>
      <c r="CUS10" s="4"/>
      <c r="CUW10" s="4"/>
      <c r="CUX10" s="4"/>
      <c r="CUY10" s="4"/>
      <c r="CUZ10" s="4"/>
      <c r="CVA10" s="4"/>
      <c r="CVB10" s="4"/>
      <c r="CVC10" s="4"/>
      <c r="CVD10" s="4"/>
      <c r="CVE10" s="4"/>
      <c r="CVF10" s="4"/>
      <c r="CVG10" s="4"/>
      <c r="CVH10" s="4"/>
      <c r="CVL10" s="4"/>
      <c r="CVM10" s="4"/>
      <c r="CVN10" s="4"/>
      <c r="CVO10" s="4"/>
      <c r="CVP10" s="4"/>
      <c r="CVQ10" s="4"/>
      <c r="CVR10" s="4"/>
      <c r="CVS10" s="4"/>
      <c r="CVT10" s="4"/>
      <c r="CVU10" s="4"/>
      <c r="CVV10" s="4"/>
      <c r="CVW10" s="4"/>
      <c r="CWA10" s="4"/>
      <c r="CWB10" s="4"/>
      <c r="CWC10" s="4"/>
      <c r="CWD10" s="4"/>
      <c r="CWE10" s="4"/>
      <c r="CWF10" s="4"/>
      <c r="CWG10" s="4"/>
      <c r="CWH10" s="4"/>
      <c r="CWI10" s="4"/>
      <c r="CWJ10" s="4"/>
      <c r="CWK10" s="4"/>
      <c r="CWL10" s="4"/>
      <c r="CWP10" s="4"/>
      <c r="CWQ10" s="4"/>
      <c r="CWR10" s="4"/>
      <c r="CWS10" s="4"/>
      <c r="CWT10" s="4"/>
      <c r="CWU10" s="4"/>
      <c r="CWV10" s="4"/>
      <c r="CWW10" s="4"/>
      <c r="CWX10" s="4"/>
      <c r="CWY10" s="4"/>
      <c r="CWZ10" s="4"/>
      <c r="CXA10" s="4"/>
      <c r="CXE10" s="4"/>
      <c r="CXF10" s="4"/>
      <c r="CXG10" s="4"/>
      <c r="CXH10" s="4"/>
      <c r="CXI10" s="4"/>
      <c r="CXJ10" s="4"/>
      <c r="CXK10" s="4"/>
      <c r="CXL10" s="4"/>
      <c r="CXM10" s="4"/>
      <c r="CXN10" s="4"/>
      <c r="CXO10" s="4"/>
      <c r="CXP10" s="4"/>
      <c r="CXT10" s="4"/>
      <c r="CXU10" s="4"/>
      <c r="CXV10" s="4"/>
      <c r="CXW10" s="4"/>
      <c r="CXX10" s="4"/>
      <c r="CXY10" s="4"/>
      <c r="CXZ10" s="4"/>
      <c r="CYA10" s="4"/>
      <c r="CYB10" s="4"/>
      <c r="CYC10" s="4"/>
      <c r="CYD10" s="4"/>
      <c r="CYE10" s="4"/>
      <c r="CYI10" s="4"/>
      <c r="CYJ10" s="4"/>
      <c r="CYK10" s="4"/>
      <c r="CYL10" s="4"/>
      <c r="CYM10" s="4"/>
      <c r="CYN10" s="4"/>
      <c r="CYO10" s="4"/>
      <c r="CYP10" s="4"/>
      <c r="CYQ10" s="4"/>
      <c r="CYR10" s="4"/>
      <c r="CYS10" s="4"/>
      <c r="CYT10" s="4"/>
      <c r="CYX10" s="4"/>
      <c r="CYY10" s="4"/>
      <c r="CYZ10" s="4"/>
      <c r="CZA10" s="4"/>
      <c r="CZB10" s="4"/>
      <c r="CZC10" s="4"/>
      <c r="CZD10" s="4"/>
      <c r="CZE10" s="4"/>
      <c r="CZF10" s="4"/>
      <c r="CZG10" s="4"/>
      <c r="CZH10" s="4"/>
      <c r="CZI10" s="4"/>
      <c r="CZM10" s="4"/>
      <c r="CZN10" s="4"/>
      <c r="CZO10" s="4"/>
      <c r="CZP10" s="4"/>
      <c r="CZQ10" s="4"/>
      <c r="CZR10" s="4"/>
      <c r="CZS10" s="4"/>
      <c r="CZT10" s="4"/>
      <c r="CZU10" s="4"/>
      <c r="CZV10" s="4"/>
      <c r="CZW10" s="4"/>
      <c r="CZX10" s="4"/>
      <c r="DAB10" s="4"/>
      <c r="DAC10" s="4"/>
      <c r="DAD10" s="4"/>
      <c r="DAE10" s="4"/>
      <c r="DAF10" s="4"/>
      <c r="DAG10" s="4"/>
      <c r="DAH10" s="4"/>
      <c r="DAI10" s="4"/>
      <c r="DAJ10" s="4"/>
      <c r="DAK10" s="4"/>
      <c r="DAL10" s="4"/>
      <c r="DAM10" s="4"/>
      <c r="DAQ10" s="4"/>
      <c r="DAR10" s="4"/>
      <c r="DAS10" s="4"/>
      <c r="DAT10" s="4"/>
      <c r="DAU10" s="4"/>
      <c r="DAV10" s="4"/>
      <c r="DAW10" s="4"/>
      <c r="DAX10" s="4"/>
      <c r="DAY10" s="4"/>
      <c r="DAZ10" s="4"/>
      <c r="DBA10" s="4"/>
      <c r="DBB10" s="4"/>
      <c r="DBF10" s="4"/>
      <c r="DBG10" s="4"/>
      <c r="DBH10" s="4"/>
      <c r="DBI10" s="4"/>
      <c r="DBJ10" s="4"/>
      <c r="DBK10" s="4"/>
      <c r="DBL10" s="4"/>
      <c r="DBM10" s="4"/>
      <c r="DBN10" s="4"/>
      <c r="DBO10" s="4"/>
      <c r="DBP10" s="4"/>
      <c r="DBQ10" s="4"/>
      <c r="DBU10" s="4"/>
      <c r="DBV10" s="4"/>
      <c r="DBW10" s="4"/>
      <c r="DBX10" s="4"/>
      <c r="DBY10" s="4"/>
      <c r="DBZ10" s="4"/>
      <c r="DCA10" s="4"/>
      <c r="DCB10" s="4"/>
      <c r="DCC10" s="4"/>
      <c r="DCD10" s="4"/>
      <c r="DCE10" s="4"/>
      <c r="DCF10" s="4"/>
      <c r="DCJ10" s="4"/>
      <c r="DCK10" s="4"/>
      <c r="DCL10" s="4"/>
      <c r="DCM10" s="4"/>
      <c r="DCN10" s="4"/>
      <c r="DCO10" s="4"/>
      <c r="DCP10" s="4"/>
      <c r="DCQ10" s="4"/>
      <c r="DCR10" s="4"/>
      <c r="DCS10" s="4"/>
      <c r="DCT10" s="4"/>
      <c r="DCU10" s="4"/>
      <c r="DCY10" s="4"/>
      <c r="DCZ10" s="4"/>
      <c r="DDA10" s="4"/>
      <c r="DDB10" s="4"/>
      <c r="DDC10" s="4"/>
      <c r="DDD10" s="4"/>
      <c r="DDE10" s="4"/>
      <c r="DDF10" s="4"/>
      <c r="DDG10" s="4"/>
      <c r="DDH10" s="4"/>
      <c r="DDI10" s="4"/>
      <c r="DDJ10" s="4"/>
      <c r="DDN10" s="4"/>
      <c r="DDO10" s="4"/>
      <c r="DDP10" s="4"/>
      <c r="DDQ10" s="4"/>
      <c r="DDR10" s="4"/>
      <c r="DDS10" s="4"/>
      <c r="DDT10" s="4"/>
      <c r="DDU10" s="4"/>
      <c r="DDV10" s="4"/>
      <c r="DDW10" s="4"/>
      <c r="DDX10" s="4"/>
      <c r="DDY10" s="4"/>
      <c r="DEC10" s="4"/>
      <c r="DED10" s="4"/>
      <c r="DEE10" s="4"/>
      <c r="DEF10" s="4"/>
      <c r="DEG10" s="4"/>
      <c r="DEH10" s="4"/>
      <c r="DEI10" s="4"/>
      <c r="DEJ10" s="4"/>
      <c r="DEK10" s="4"/>
      <c r="DEL10" s="4"/>
      <c r="DEM10" s="4"/>
      <c r="DEN10" s="4"/>
      <c r="DER10" s="4"/>
      <c r="DES10" s="4"/>
      <c r="DET10" s="4"/>
      <c r="DEU10" s="4"/>
      <c r="DEV10" s="4"/>
      <c r="DEW10" s="4"/>
      <c r="DEX10" s="4"/>
      <c r="DEY10" s="4"/>
      <c r="DEZ10" s="4"/>
      <c r="DFA10" s="4"/>
      <c r="DFB10" s="4"/>
      <c r="DFC10" s="4"/>
      <c r="DFG10" s="4"/>
      <c r="DFH10" s="4"/>
      <c r="DFI10" s="4"/>
      <c r="DFJ10" s="4"/>
      <c r="DFK10" s="4"/>
      <c r="DFL10" s="4"/>
      <c r="DFM10" s="4"/>
      <c r="DFN10" s="4"/>
      <c r="DFO10" s="4"/>
      <c r="DFP10" s="4"/>
      <c r="DFQ10" s="4"/>
      <c r="DFR10" s="4"/>
      <c r="DFV10" s="4"/>
      <c r="DFW10" s="4"/>
      <c r="DFX10" s="4"/>
      <c r="DFY10" s="4"/>
      <c r="DFZ10" s="4"/>
      <c r="DGA10" s="4"/>
      <c r="DGB10" s="4"/>
      <c r="DGC10" s="4"/>
      <c r="DGD10" s="4"/>
      <c r="DGE10" s="4"/>
      <c r="DGF10" s="4"/>
      <c r="DGG10" s="4"/>
      <c r="DGK10" s="4"/>
      <c r="DGL10" s="4"/>
      <c r="DGM10" s="4"/>
      <c r="DGN10" s="4"/>
      <c r="DGO10" s="4"/>
      <c r="DGP10" s="4"/>
      <c r="DGQ10" s="4"/>
      <c r="DGR10" s="4"/>
      <c r="DGS10" s="4"/>
      <c r="DGT10" s="4"/>
      <c r="DGU10" s="4"/>
      <c r="DGV10" s="4"/>
      <c r="DGZ10" s="4"/>
      <c r="DHA10" s="4"/>
      <c r="DHB10" s="4"/>
      <c r="DHC10" s="4"/>
      <c r="DHD10" s="4"/>
      <c r="DHE10" s="4"/>
      <c r="DHF10" s="4"/>
      <c r="DHG10" s="4"/>
      <c r="DHH10" s="4"/>
      <c r="DHI10" s="4"/>
      <c r="DHJ10" s="4"/>
      <c r="DHK10" s="4"/>
      <c r="DHO10" s="4"/>
      <c r="DHP10" s="4"/>
      <c r="DHQ10" s="4"/>
      <c r="DHR10" s="4"/>
      <c r="DHS10" s="4"/>
      <c r="DHT10" s="4"/>
      <c r="DHU10" s="4"/>
      <c r="DHV10" s="4"/>
      <c r="DHW10" s="4"/>
      <c r="DHX10" s="4"/>
      <c r="DHY10" s="4"/>
      <c r="DHZ10" s="4"/>
      <c r="DID10" s="4"/>
      <c r="DIE10" s="4"/>
      <c r="DIF10" s="4"/>
      <c r="DIG10" s="4"/>
      <c r="DIH10" s="4"/>
      <c r="DII10" s="4"/>
      <c r="DIJ10" s="4"/>
      <c r="DIK10" s="4"/>
      <c r="DIL10" s="4"/>
      <c r="DIM10" s="4"/>
      <c r="DIN10" s="4"/>
      <c r="DIO10" s="4"/>
      <c r="DIS10" s="4"/>
      <c r="DIT10" s="4"/>
      <c r="DIU10" s="4"/>
      <c r="DIV10" s="4"/>
      <c r="DIW10" s="4"/>
      <c r="DIX10" s="4"/>
      <c r="DIY10" s="4"/>
      <c r="DIZ10" s="4"/>
      <c r="DJA10" s="4"/>
      <c r="DJB10" s="4"/>
      <c r="DJC10" s="4"/>
      <c r="DJD10" s="4"/>
      <c r="DJH10" s="4"/>
      <c r="DJI10" s="4"/>
      <c r="DJJ10" s="4"/>
      <c r="DJK10" s="4"/>
      <c r="DJL10" s="4"/>
      <c r="DJM10" s="4"/>
      <c r="DJN10" s="4"/>
      <c r="DJO10" s="4"/>
      <c r="DJP10" s="4"/>
      <c r="DJQ10" s="4"/>
      <c r="DJR10" s="4"/>
      <c r="DJS10" s="4"/>
      <c r="DJW10" s="4"/>
      <c r="DJX10" s="4"/>
      <c r="DJY10" s="4"/>
      <c r="DJZ10" s="4"/>
      <c r="DKA10" s="4"/>
      <c r="DKB10" s="4"/>
      <c r="DKC10" s="4"/>
      <c r="DKD10" s="4"/>
      <c r="DKE10" s="4"/>
      <c r="DKF10" s="4"/>
      <c r="DKG10" s="4"/>
      <c r="DKH10" s="4"/>
      <c r="DKL10" s="4"/>
      <c r="DKM10" s="4"/>
      <c r="DKN10" s="4"/>
      <c r="DKO10" s="4"/>
      <c r="DKP10" s="4"/>
      <c r="DKQ10" s="4"/>
      <c r="DKR10" s="4"/>
      <c r="DKS10" s="4"/>
      <c r="DKT10" s="4"/>
      <c r="DKU10" s="4"/>
      <c r="DKV10" s="4"/>
      <c r="DKW10" s="4"/>
      <c r="DLA10" s="4"/>
      <c r="DLB10" s="4"/>
      <c r="DLC10" s="4"/>
      <c r="DLD10" s="4"/>
      <c r="DLE10" s="4"/>
      <c r="DLF10" s="4"/>
      <c r="DLG10" s="4"/>
      <c r="DLH10" s="4"/>
      <c r="DLI10" s="4"/>
      <c r="DLJ10" s="4"/>
      <c r="DLK10" s="4"/>
      <c r="DLL10" s="4"/>
      <c r="DLP10" s="4"/>
      <c r="DLQ10" s="4"/>
      <c r="DLR10" s="4"/>
      <c r="DLS10" s="4"/>
      <c r="DLT10" s="4"/>
      <c r="DLU10" s="4"/>
      <c r="DLV10" s="4"/>
      <c r="DLW10" s="4"/>
      <c r="DLX10" s="4"/>
      <c r="DLY10" s="4"/>
      <c r="DLZ10" s="4"/>
      <c r="DMA10" s="4"/>
      <c r="DME10" s="4"/>
      <c r="DMF10" s="4"/>
      <c r="DMG10" s="4"/>
      <c r="DMH10" s="4"/>
      <c r="DMI10" s="4"/>
      <c r="DMJ10" s="4"/>
      <c r="DMK10" s="4"/>
      <c r="DML10" s="4"/>
      <c r="DMM10" s="4"/>
      <c r="DMN10" s="4"/>
      <c r="DMO10" s="4"/>
      <c r="DMP10" s="4"/>
      <c r="DMT10" s="4"/>
      <c r="DMU10" s="4"/>
      <c r="DMV10" s="4"/>
      <c r="DMW10" s="4"/>
      <c r="DMX10" s="4"/>
      <c r="DMY10" s="4"/>
      <c r="DMZ10" s="4"/>
      <c r="DNA10" s="4"/>
      <c r="DNB10" s="4"/>
      <c r="DNC10" s="4"/>
      <c r="DND10" s="4"/>
      <c r="DNE10" s="4"/>
      <c r="DNI10" s="4"/>
      <c r="DNJ10" s="4"/>
      <c r="DNK10" s="4"/>
      <c r="DNL10" s="4"/>
      <c r="DNM10" s="4"/>
      <c r="DNN10" s="4"/>
      <c r="DNO10" s="4"/>
      <c r="DNP10" s="4"/>
      <c r="DNQ10" s="4"/>
      <c r="DNR10" s="4"/>
      <c r="DNS10" s="4"/>
      <c r="DNT10" s="4"/>
      <c r="DNX10" s="4"/>
      <c r="DNY10" s="4"/>
      <c r="DNZ10" s="4"/>
      <c r="DOA10" s="4"/>
      <c r="DOB10" s="4"/>
      <c r="DOC10" s="4"/>
      <c r="DOD10" s="4"/>
      <c r="DOE10" s="4"/>
      <c r="DOF10" s="4"/>
      <c r="DOG10" s="4"/>
      <c r="DOH10" s="4"/>
      <c r="DOI10" s="4"/>
      <c r="DOM10" s="4"/>
      <c r="DON10" s="4"/>
      <c r="DOO10" s="4"/>
      <c r="DOP10" s="4"/>
      <c r="DOQ10" s="4"/>
      <c r="DOR10" s="4"/>
      <c r="DOS10" s="4"/>
      <c r="DOT10" s="4"/>
      <c r="DOU10" s="4"/>
      <c r="DOV10" s="4"/>
      <c r="DOW10" s="4"/>
      <c r="DOX10" s="4"/>
      <c r="DPB10" s="4"/>
      <c r="DPC10" s="4"/>
      <c r="DPD10" s="4"/>
      <c r="DPE10" s="4"/>
      <c r="DPF10" s="4"/>
      <c r="DPG10" s="4"/>
      <c r="DPH10" s="4"/>
      <c r="DPI10" s="4"/>
      <c r="DPJ10" s="4"/>
      <c r="DPK10" s="4"/>
      <c r="DPL10" s="4"/>
      <c r="DPM10" s="4"/>
      <c r="DPQ10" s="4"/>
      <c r="DPR10" s="4"/>
      <c r="DPS10" s="4"/>
      <c r="DPT10" s="4"/>
      <c r="DPU10" s="4"/>
      <c r="DPV10" s="4"/>
      <c r="DPW10" s="4"/>
      <c r="DPX10" s="4"/>
      <c r="DPY10" s="4"/>
      <c r="DPZ10" s="4"/>
      <c r="DQA10" s="4"/>
      <c r="DQB10" s="4"/>
      <c r="DQF10" s="4"/>
      <c r="DQG10" s="4"/>
      <c r="DQH10" s="4"/>
      <c r="DQI10" s="4"/>
      <c r="DQJ10" s="4"/>
      <c r="DQK10" s="4"/>
      <c r="DQL10" s="4"/>
      <c r="DQM10" s="4"/>
      <c r="DQN10" s="4"/>
      <c r="DQO10" s="4"/>
      <c r="DQP10" s="4"/>
      <c r="DQQ10" s="4"/>
      <c r="DQU10" s="4"/>
      <c r="DQV10" s="4"/>
      <c r="DQW10" s="4"/>
      <c r="DQX10" s="4"/>
      <c r="DQY10" s="4"/>
      <c r="DQZ10" s="4"/>
      <c r="DRA10" s="4"/>
      <c r="DRB10" s="4"/>
      <c r="DRC10" s="4"/>
      <c r="DRD10" s="4"/>
      <c r="DRE10" s="4"/>
      <c r="DRF10" s="4"/>
      <c r="DRJ10" s="4"/>
      <c r="DRK10" s="4"/>
      <c r="DRL10" s="4"/>
      <c r="DRM10" s="4"/>
      <c r="DRN10" s="4"/>
      <c r="DRO10" s="4"/>
      <c r="DRP10" s="4"/>
      <c r="DRQ10" s="4"/>
      <c r="DRR10" s="4"/>
      <c r="DRS10" s="4"/>
      <c r="DRT10" s="4"/>
      <c r="DRU10" s="4"/>
      <c r="DRY10" s="4"/>
      <c r="DRZ10" s="4"/>
      <c r="DSA10" s="4"/>
      <c r="DSB10" s="4"/>
      <c r="DSC10" s="4"/>
      <c r="DSD10" s="4"/>
      <c r="DSE10" s="4"/>
      <c r="DSF10" s="4"/>
      <c r="DSG10" s="4"/>
      <c r="DSH10" s="4"/>
      <c r="DSI10" s="4"/>
      <c r="DSJ10" s="4"/>
      <c r="DSN10" s="4"/>
      <c r="DSO10" s="4"/>
      <c r="DSP10" s="4"/>
      <c r="DSQ10" s="4"/>
      <c r="DSR10" s="4"/>
      <c r="DSS10" s="4"/>
      <c r="DST10" s="4"/>
      <c r="DSU10" s="4"/>
      <c r="DSV10" s="4"/>
      <c r="DSW10" s="4"/>
      <c r="DSX10" s="4"/>
      <c r="DSY10" s="4"/>
      <c r="DTC10" s="4"/>
      <c r="DTD10" s="4"/>
      <c r="DTE10" s="4"/>
      <c r="DTF10" s="4"/>
      <c r="DTG10" s="4"/>
      <c r="DTH10" s="4"/>
      <c r="DTI10" s="4"/>
      <c r="DTJ10" s="4"/>
      <c r="DTK10" s="4"/>
      <c r="DTL10" s="4"/>
      <c r="DTM10" s="4"/>
      <c r="DTN10" s="4"/>
      <c r="DTR10" s="4"/>
      <c r="DTS10" s="4"/>
      <c r="DTT10" s="4"/>
      <c r="DTU10" s="4"/>
      <c r="DTV10" s="4"/>
      <c r="DTW10" s="4"/>
      <c r="DTX10" s="4"/>
      <c r="DTY10" s="4"/>
      <c r="DTZ10" s="4"/>
      <c r="DUA10" s="4"/>
      <c r="DUB10" s="4"/>
      <c r="DUC10" s="4"/>
      <c r="DUG10" s="4"/>
      <c r="DUH10" s="4"/>
      <c r="DUI10" s="4"/>
      <c r="DUJ10" s="4"/>
      <c r="DUK10" s="4"/>
      <c r="DUL10" s="4"/>
      <c r="DUM10" s="4"/>
      <c r="DUN10" s="4"/>
      <c r="DUO10" s="4"/>
      <c r="DUP10" s="4"/>
      <c r="DUQ10" s="4"/>
      <c r="DUR10" s="4"/>
      <c r="DUV10" s="4"/>
      <c r="DUW10" s="4"/>
      <c r="DUX10" s="4"/>
      <c r="DUY10" s="4"/>
      <c r="DUZ10" s="4"/>
      <c r="DVA10" s="4"/>
      <c r="DVB10" s="4"/>
      <c r="DVC10" s="4"/>
      <c r="DVD10" s="4"/>
      <c r="DVE10" s="4"/>
      <c r="DVF10" s="4"/>
      <c r="DVG10" s="4"/>
      <c r="DVK10" s="4"/>
      <c r="DVL10" s="4"/>
      <c r="DVM10" s="4"/>
      <c r="DVN10" s="4"/>
      <c r="DVO10" s="4"/>
      <c r="DVP10" s="4"/>
      <c r="DVQ10" s="4"/>
      <c r="DVR10" s="4"/>
      <c r="DVS10" s="4"/>
      <c r="DVT10" s="4"/>
      <c r="DVU10" s="4"/>
      <c r="DVV10" s="4"/>
      <c r="DVZ10" s="4"/>
      <c r="DWA10" s="4"/>
      <c r="DWB10" s="4"/>
      <c r="DWC10" s="4"/>
      <c r="DWD10" s="4"/>
      <c r="DWE10" s="4"/>
      <c r="DWF10" s="4"/>
      <c r="DWG10" s="4"/>
      <c r="DWH10" s="4"/>
      <c r="DWI10" s="4"/>
      <c r="DWJ10" s="4"/>
      <c r="DWK10" s="4"/>
      <c r="DWO10" s="4"/>
      <c r="DWP10" s="4"/>
      <c r="DWQ10" s="4"/>
      <c r="DWR10" s="4"/>
      <c r="DWS10" s="4"/>
      <c r="DWT10" s="4"/>
      <c r="DWU10" s="4"/>
      <c r="DWV10" s="4"/>
      <c r="DWW10" s="4"/>
      <c r="DWX10" s="4"/>
      <c r="DWY10" s="4"/>
      <c r="DWZ10" s="4"/>
      <c r="DXD10" s="4"/>
      <c r="DXE10" s="4"/>
      <c r="DXF10" s="4"/>
      <c r="DXG10" s="4"/>
      <c r="DXH10" s="4"/>
      <c r="DXI10" s="4"/>
      <c r="DXJ10" s="4"/>
      <c r="DXK10" s="4"/>
      <c r="DXL10" s="4"/>
      <c r="DXM10" s="4"/>
      <c r="DXN10" s="4"/>
      <c r="DXO10" s="4"/>
      <c r="DXS10" s="4"/>
      <c r="DXT10" s="4"/>
      <c r="DXU10" s="4"/>
      <c r="DXV10" s="4"/>
      <c r="DXW10" s="4"/>
      <c r="DXX10" s="4"/>
      <c r="DXY10" s="4"/>
      <c r="DXZ10" s="4"/>
      <c r="DYA10" s="4"/>
      <c r="DYB10" s="4"/>
      <c r="DYC10" s="4"/>
      <c r="DYD10" s="4"/>
      <c r="DYH10" s="4"/>
      <c r="DYI10" s="4"/>
      <c r="DYJ10" s="4"/>
      <c r="DYK10" s="4"/>
      <c r="DYL10" s="4"/>
      <c r="DYM10" s="4"/>
      <c r="DYN10" s="4"/>
      <c r="DYO10" s="4"/>
      <c r="DYP10" s="4"/>
      <c r="DYQ10" s="4"/>
      <c r="DYR10" s="4"/>
      <c r="DYS10" s="4"/>
      <c r="DYW10" s="4"/>
      <c r="DYX10" s="4"/>
      <c r="DYY10" s="4"/>
      <c r="DYZ10" s="4"/>
      <c r="DZA10" s="4"/>
      <c r="DZB10" s="4"/>
      <c r="DZC10" s="4"/>
      <c r="DZD10" s="4"/>
      <c r="DZE10" s="4"/>
      <c r="DZF10" s="4"/>
      <c r="DZG10" s="4"/>
      <c r="DZH10" s="4"/>
      <c r="DZL10" s="4"/>
      <c r="DZM10" s="4"/>
      <c r="DZN10" s="4"/>
      <c r="DZO10" s="4"/>
      <c r="DZP10" s="4"/>
      <c r="DZQ10" s="4"/>
      <c r="DZR10" s="4"/>
      <c r="DZS10" s="4"/>
      <c r="DZT10" s="4"/>
      <c r="DZU10" s="4"/>
      <c r="DZV10" s="4"/>
      <c r="DZW10" s="4"/>
      <c r="EAA10" s="4"/>
      <c r="EAB10" s="4"/>
      <c r="EAC10" s="4"/>
      <c r="EAD10" s="4"/>
      <c r="EAE10" s="4"/>
      <c r="EAF10" s="4"/>
      <c r="EAG10" s="4"/>
      <c r="EAH10" s="4"/>
      <c r="EAI10" s="4"/>
      <c r="EAJ10" s="4"/>
      <c r="EAK10" s="4"/>
      <c r="EAL10" s="4"/>
      <c r="EAP10" s="4"/>
      <c r="EAQ10" s="4"/>
      <c r="EAR10" s="4"/>
      <c r="EAS10" s="4"/>
      <c r="EAT10" s="4"/>
      <c r="EAU10" s="4"/>
      <c r="EAV10" s="4"/>
      <c r="EAW10" s="4"/>
      <c r="EAX10" s="4"/>
      <c r="EAY10" s="4"/>
      <c r="EAZ10" s="4"/>
      <c r="EBA10" s="4"/>
      <c r="EBE10" s="4"/>
      <c r="EBF10" s="4"/>
      <c r="EBG10" s="4"/>
      <c r="EBH10" s="4"/>
      <c r="EBI10" s="4"/>
      <c r="EBJ10" s="4"/>
      <c r="EBK10" s="4"/>
      <c r="EBL10" s="4"/>
      <c r="EBM10" s="4"/>
      <c r="EBN10" s="4"/>
      <c r="EBO10" s="4"/>
      <c r="EBP10" s="4"/>
      <c r="EBT10" s="4"/>
      <c r="EBU10" s="4"/>
      <c r="EBV10" s="4"/>
      <c r="EBW10" s="4"/>
      <c r="EBX10" s="4"/>
      <c r="EBY10" s="4"/>
      <c r="EBZ10" s="4"/>
      <c r="ECA10" s="4"/>
      <c r="ECB10" s="4"/>
      <c r="ECC10" s="4"/>
      <c r="ECD10" s="4"/>
      <c r="ECE10" s="4"/>
      <c r="ECI10" s="4"/>
      <c r="ECJ10" s="4"/>
      <c r="ECK10" s="4"/>
      <c r="ECL10" s="4"/>
      <c r="ECM10" s="4"/>
      <c r="ECN10" s="4"/>
      <c r="ECO10" s="4"/>
      <c r="ECP10" s="4"/>
      <c r="ECQ10" s="4"/>
      <c r="ECR10" s="4"/>
      <c r="ECS10" s="4"/>
      <c r="ECT10" s="4"/>
      <c r="ECX10" s="4"/>
      <c r="ECY10" s="4"/>
      <c r="ECZ10" s="4"/>
      <c r="EDA10" s="4"/>
      <c r="EDB10" s="4"/>
      <c r="EDC10" s="4"/>
      <c r="EDD10" s="4"/>
      <c r="EDE10" s="4"/>
      <c r="EDF10" s="4"/>
      <c r="EDG10" s="4"/>
      <c r="EDH10" s="4"/>
      <c r="EDI10" s="4"/>
      <c r="EDM10" s="4"/>
      <c r="EDN10" s="4"/>
      <c r="EDO10" s="4"/>
      <c r="EDP10" s="4"/>
      <c r="EDQ10" s="4"/>
      <c r="EDR10" s="4"/>
      <c r="EDS10" s="4"/>
      <c r="EDT10" s="4"/>
      <c r="EDU10" s="4"/>
      <c r="EDV10" s="4"/>
      <c r="EDW10" s="4"/>
      <c r="EDX10" s="4"/>
      <c r="EEB10" s="4"/>
      <c r="EEC10" s="4"/>
      <c r="EED10" s="4"/>
      <c r="EEE10" s="4"/>
      <c r="EEF10" s="4"/>
      <c r="EEG10" s="4"/>
      <c r="EEH10" s="4"/>
      <c r="EEI10" s="4"/>
      <c r="EEJ10" s="4"/>
      <c r="EEK10" s="4"/>
      <c r="EEL10" s="4"/>
      <c r="EEM10" s="4"/>
      <c r="EEQ10" s="4"/>
      <c r="EER10" s="4"/>
      <c r="EES10" s="4"/>
      <c r="EET10" s="4"/>
      <c r="EEU10" s="4"/>
      <c r="EEV10" s="4"/>
      <c r="EEW10" s="4"/>
      <c r="EEX10" s="4"/>
      <c r="EEY10" s="4"/>
      <c r="EEZ10" s="4"/>
      <c r="EFA10" s="4"/>
      <c r="EFB10" s="4"/>
      <c r="EFF10" s="4"/>
      <c r="EFG10" s="4"/>
      <c r="EFH10" s="4"/>
      <c r="EFI10" s="4"/>
      <c r="EFJ10" s="4"/>
      <c r="EFK10" s="4"/>
      <c r="EFL10" s="4"/>
      <c r="EFM10" s="4"/>
      <c r="EFN10" s="4"/>
      <c r="EFO10" s="4"/>
      <c r="EFP10" s="4"/>
      <c r="EFQ10" s="4"/>
      <c r="EFU10" s="4"/>
      <c r="EFV10" s="4"/>
      <c r="EFW10" s="4"/>
      <c r="EFX10" s="4"/>
      <c r="EFY10" s="4"/>
      <c r="EFZ10" s="4"/>
      <c r="EGA10" s="4"/>
      <c r="EGB10" s="4"/>
      <c r="EGC10" s="4"/>
      <c r="EGD10" s="4"/>
      <c r="EGE10" s="4"/>
      <c r="EGF10" s="4"/>
      <c r="EGJ10" s="4"/>
      <c r="EGK10" s="4"/>
      <c r="EGL10" s="4"/>
      <c r="EGM10" s="4"/>
      <c r="EGN10" s="4"/>
      <c r="EGO10" s="4"/>
      <c r="EGP10" s="4"/>
      <c r="EGQ10" s="4"/>
      <c r="EGR10" s="4"/>
      <c r="EGS10" s="4"/>
      <c r="EGT10" s="4"/>
      <c r="EGU10" s="4"/>
      <c r="EGY10" s="4"/>
      <c r="EGZ10" s="4"/>
      <c r="EHA10" s="4"/>
      <c r="EHB10" s="4"/>
      <c r="EHC10" s="4"/>
      <c r="EHD10" s="4"/>
      <c r="EHE10" s="4"/>
      <c r="EHF10" s="4"/>
      <c r="EHG10" s="4"/>
      <c r="EHH10" s="4"/>
      <c r="EHI10" s="4"/>
      <c r="EHJ10" s="4"/>
      <c r="EHN10" s="4"/>
      <c r="EHO10" s="4"/>
      <c r="EHP10" s="4"/>
      <c r="EHQ10" s="4"/>
      <c r="EHR10" s="4"/>
      <c r="EHS10" s="4"/>
      <c r="EHT10" s="4"/>
      <c r="EHU10" s="4"/>
      <c r="EHV10" s="4"/>
      <c r="EHW10" s="4"/>
      <c r="EHX10" s="4"/>
      <c r="EHY10" s="4"/>
      <c r="EIC10" s="4"/>
      <c r="EID10" s="4"/>
      <c r="EIE10" s="4"/>
      <c r="EIF10" s="4"/>
      <c r="EIG10" s="4"/>
      <c r="EIH10" s="4"/>
      <c r="EII10" s="4"/>
      <c r="EIJ10" s="4"/>
      <c r="EIK10" s="4"/>
      <c r="EIL10" s="4"/>
      <c r="EIM10" s="4"/>
      <c r="EIN10" s="4"/>
      <c r="EIR10" s="4"/>
      <c r="EIS10" s="4"/>
      <c r="EIT10" s="4"/>
      <c r="EIU10" s="4"/>
      <c r="EIV10" s="4"/>
      <c r="EIW10" s="4"/>
      <c r="EIX10" s="4"/>
      <c r="EIY10" s="4"/>
      <c r="EIZ10" s="4"/>
      <c r="EJA10" s="4"/>
      <c r="EJB10" s="4"/>
      <c r="EJC10" s="4"/>
      <c r="EJG10" s="4"/>
      <c r="EJH10" s="4"/>
      <c r="EJI10" s="4"/>
      <c r="EJJ10" s="4"/>
      <c r="EJK10" s="4"/>
      <c r="EJL10" s="4"/>
      <c r="EJM10" s="4"/>
      <c r="EJN10" s="4"/>
      <c r="EJO10" s="4"/>
      <c r="EJP10" s="4"/>
      <c r="EJQ10" s="4"/>
      <c r="EJR10" s="4"/>
      <c r="EJV10" s="4"/>
      <c r="EJW10" s="4"/>
      <c r="EJX10" s="4"/>
      <c r="EJY10" s="4"/>
      <c r="EJZ10" s="4"/>
      <c r="EKA10" s="4"/>
      <c r="EKB10" s="4"/>
      <c r="EKC10" s="4"/>
      <c r="EKD10" s="4"/>
      <c r="EKE10" s="4"/>
      <c r="EKF10" s="4"/>
      <c r="EKG10" s="4"/>
      <c r="EKK10" s="4"/>
      <c r="EKL10" s="4"/>
      <c r="EKM10" s="4"/>
      <c r="EKN10" s="4"/>
      <c r="EKO10" s="4"/>
      <c r="EKP10" s="4"/>
      <c r="EKQ10" s="4"/>
      <c r="EKR10" s="4"/>
      <c r="EKS10" s="4"/>
      <c r="EKT10" s="4"/>
      <c r="EKU10" s="4"/>
      <c r="EKV10" s="4"/>
      <c r="EKZ10" s="4"/>
      <c r="ELA10" s="4"/>
      <c r="ELB10" s="4"/>
      <c r="ELC10" s="4"/>
      <c r="ELD10" s="4"/>
      <c r="ELE10" s="4"/>
      <c r="ELF10" s="4"/>
      <c r="ELG10" s="4"/>
      <c r="ELH10" s="4"/>
      <c r="ELI10" s="4"/>
      <c r="ELJ10" s="4"/>
      <c r="ELK10" s="4"/>
      <c r="ELO10" s="4"/>
      <c r="ELP10" s="4"/>
      <c r="ELQ10" s="4"/>
      <c r="ELR10" s="4"/>
      <c r="ELS10" s="4"/>
      <c r="ELT10" s="4"/>
      <c r="ELU10" s="4"/>
      <c r="ELV10" s="4"/>
      <c r="ELW10" s="4"/>
      <c r="ELX10" s="4"/>
      <c r="ELY10" s="4"/>
      <c r="ELZ10" s="4"/>
      <c r="EMD10" s="4"/>
      <c r="EME10" s="4"/>
      <c r="EMF10" s="4"/>
      <c r="EMG10" s="4"/>
      <c r="EMH10" s="4"/>
      <c r="EMI10" s="4"/>
      <c r="EMJ10" s="4"/>
      <c r="EMK10" s="4"/>
      <c r="EML10" s="4"/>
      <c r="EMM10" s="4"/>
      <c r="EMN10" s="4"/>
      <c r="EMO10" s="4"/>
      <c r="EMS10" s="4"/>
      <c r="EMT10" s="4"/>
      <c r="EMU10" s="4"/>
      <c r="EMV10" s="4"/>
      <c r="EMW10" s="4"/>
      <c r="EMX10" s="4"/>
      <c r="EMY10" s="4"/>
      <c r="EMZ10" s="4"/>
      <c r="ENA10" s="4"/>
      <c r="ENB10" s="4"/>
      <c r="ENC10" s="4"/>
      <c r="END10" s="4"/>
      <c r="ENH10" s="4"/>
      <c r="ENI10" s="4"/>
      <c r="ENJ10" s="4"/>
      <c r="ENK10" s="4"/>
      <c r="ENL10" s="4"/>
      <c r="ENM10" s="4"/>
      <c r="ENN10" s="4"/>
      <c r="ENO10" s="4"/>
      <c r="ENP10" s="4"/>
      <c r="ENQ10" s="4"/>
      <c r="ENR10" s="4"/>
      <c r="ENS10" s="4"/>
      <c r="ENW10" s="4"/>
      <c r="ENX10" s="4"/>
      <c r="ENY10" s="4"/>
      <c r="ENZ10" s="4"/>
      <c r="EOA10" s="4"/>
      <c r="EOB10" s="4"/>
      <c r="EOC10" s="4"/>
      <c r="EOD10" s="4"/>
      <c r="EOE10" s="4"/>
      <c r="EOF10" s="4"/>
      <c r="EOG10" s="4"/>
      <c r="EOH10" s="4"/>
      <c r="EOL10" s="4"/>
      <c r="EOM10" s="4"/>
      <c r="EON10" s="4"/>
      <c r="EOO10" s="4"/>
      <c r="EOP10" s="4"/>
      <c r="EOQ10" s="4"/>
      <c r="EOR10" s="4"/>
      <c r="EOS10" s="4"/>
      <c r="EOT10" s="4"/>
      <c r="EOU10" s="4"/>
      <c r="EOV10" s="4"/>
      <c r="EOW10" s="4"/>
      <c r="EPA10" s="4"/>
      <c r="EPB10" s="4"/>
      <c r="EPC10" s="4"/>
      <c r="EPD10" s="4"/>
      <c r="EPE10" s="4"/>
      <c r="EPF10" s="4"/>
      <c r="EPG10" s="4"/>
      <c r="EPH10" s="4"/>
      <c r="EPI10" s="4"/>
      <c r="EPJ10" s="4"/>
      <c r="EPK10" s="4"/>
      <c r="EPL10" s="4"/>
      <c r="EPP10" s="4"/>
      <c r="EPQ10" s="4"/>
      <c r="EPR10" s="4"/>
      <c r="EPS10" s="4"/>
      <c r="EPT10" s="4"/>
      <c r="EPU10" s="4"/>
      <c r="EPV10" s="4"/>
      <c r="EPW10" s="4"/>
      <c r="EPX10" s="4"/>
      <c r="EPY10" s="4"/>
      <c r="EPZ10" s="4"/>
      <c r="EQA10" s="4"/>
      <c r="EQE10" s="4"/>
      <c r="EQF10" s="4"/>
      <c r="EQG10" s="4"/>
      <c r="EQH10" s="4"/>
      <c r="EQI10" s="4"/>
      <c r="EQJ10" s="4"/>
      <c r="EQK10" s="4"/>
      <c r="EQL10" s="4"/>
      <c r="EQM10" s="4"/>
      <c r="EQN10" s="4"/>
      <c r="EQO10" s="4"/>
      <c r="EQP10" s="4"/>
      <c r="EQT10" s="4"/>
      <c r="EQU10" s="4"/>
      <c r="EQV10" s="4"/>
      <c r="EQW10" s="4"/>
      <c r="EQX10" s="4"/>
      <c r="EQY10" s="4"/>
      <c r="EQZ10" s="4"/>
      <c r="ERA10" s="4"/>
      <c r="ERB10" s="4"/>
      <c r="ERC10" s="4"/>
      <c r="ERD10" s="4"/>
      <c r="ERE10" s="4"/>
      <c r="ERI10" s="4"/>
      <c r="ERJ10" s="4"/>
      <c r="ERK10" s="4"/>
      <c r="ERL10" s="4"/>
      <c r="ERM10" s="4"/>
      <c r="ERN10" s="4"/>
      <c r="ERO10" s="4"/>
      <c r="ERP10" s="4"/>
      <c r="ERQ10" s="4"/>
      <c r="ERR10" s="4"/>
      <c r="ERS10" s="4"/>
      <c r="ERT10" s="4"/>
      <c r="ERX10" s="4"/>
      <c r="ERY10" s="4"/>
      <c r="ERZ10" s="4"/>
      <c r="ESA10" s="4"/>
      <c r="ESB10" s="4"/>
      <c r="ESC10" s="4"/>
      <c r="ESD10" s="4"/>
      <c r="ESE10" s="4"/>
      <c r="ESF10" s="4"/>
      <c r="ESG10" s="4"/>
      <c r="ESH10" s="4"/>
      <c r="ESI10" s="4"/>
      <c r="ESM10" s="4"/>
      <c r="ESN10" s="4"/>
      <c r="ESO10" s="4"/>
      <c r="ESP10" s="4"/>
      <c r="ESQ10" s="4"/>
      <c r="ESR10" s="4"/>
      <c r="ESS10" s="4"/>
      <c r="EST10" s="4"/>
      <c r="ESU10" s="4"/>
      <c r="ESV10" s="4"/>
      <c r="ESW10" s="4"/>
      <c r="ESX10" s="4"/>
      <c r="ETB10" s="4"/>
      <c r="ETC10" s="4"/>
      <c r="ETD10" s="4"/>
      <c r="ETE10" s="4"/>
      <c r="ETF10" s="4"/>
      <c r="ETG10" s="4"/>
      <c r="ETH10" s="4"/>
      <c r="ETI10" s="4"/>
      <c r="ETJ10" s="4"/>
      <c r="ETK10" s="4"/>
      <c r="ETL10" s="4"/>
      <c r="ETM10" s="4"/>
      <c r="ETQ10" s="4"/>
      <c r="ETR10" s="4"/>
      <c r="ETS10" s="4"/>
      <c r="ETT10" s="4"/>
      <c r="ETU10" s="4"/>
      <c r="ETV10" s="4"/>
      <c r="ETW10" s="4"/>
      <c r="ETX10" s="4"/>
      <c r="ETY10" s="4"/>
      <c r="ETZ10" s="4"/>
      <c r="EUA10" s="4"/>
      <c r="EUB10" s="4"/>
      <c r="EUF10" s="4"/>
      <c r="EUG10" s="4"/>
      <c r="EUH10" s="4"/>
      <c r="EUI10" s="4"/>
      <c r="EUJ10" s="4"/>
      <c r="EUK10" s="4"/>
      <c r="EUL10" s="4"/>
      <c r="EUM10" s="4"/>
      <c r="EUN10" s="4"/>
      <c r="EUO10" s="4"/>
      <c r="EUP10" s="4"/>
      <c r="EUQ10" s="4"/>
      <c r="EUU10" s="4"/>
      <c r="EUV10" s="4"/>
      <c r="EUW10" s="4"/>
      <c r="EUX10" s="4"/>
      <c r="EUY10" s="4"/>
      <c r="EUZ10" s="4"/>
      <c r="EVA10" s="4"/>
      <c r="EVB10" s="4"/>
      <c r="EVC10" s="4"/>
      <c r="EVD10" s="4"/>
      <c r="EVE10" s="4"/>
      <c r="EVF10" s="4"/>
      <c r="EVJ10" s="4"/>
      <c r="EVK10" s="4"/>
      <c r="EVL10" s="4"/>
      <c r="EVM10" s="4"/>
      <c r="EVN10" s="4"/>
      <c r="EVO10" s="4"/>
      <c r="EVP10" s="4"/>
      <c r="EVQ10" s="4"/>
      <c r="EVR10" s="4"/>
      <c r="EVS10" s="4"/>
      <c r="EVT10" s="4"/>
      <c r="EVU10" s="4"/>
      <c r="EVY10" s="4"/>
      <c r="EVZ10" s="4"/>
      <c r="EWA10" s="4"/>
      <c r="EWB10" s="4"/>
      <c r="EWC10" s="4"/>
      <c r="EWD10" s="4"/>
      <c r="EWE10" s="4"/>
      <c r="EWF10" s="4"/>
      <c r="EWG10" s="4"/>
      <c r="EWH10" s="4"/>
      <c r="EWI10" s="4"/>
      <c r="EWJ10" s="4"/>
      <c r="EWN10" s="4"/>
      <c r="EWO10" s="4"/>
      <c r="EWP10" s="4"/>
      <c r="EWQ10" s="4"/>
      <c r="EWR10" s="4"/>
      <c r="EWS10" s="4"/>
      <c r="EWT10" s="4"/>
      <c r="EWU10" s="4"/>
      <c r="EWV10" s="4"/>
      <c r="EWW10" s="4"/>
      <c r="EWX10" s="4"/>
      <c r="EWY10" s="4"/>
      <c r="EXC10" s="4"/>
      <c r="EXD10" s="4"/>
      <c r="EXE10" s="4"/>
      <c r="EXF10" s="4"/>
      <c r="EXG10" s="4"/>
      <c r="EXH10" s="4"/>
      <c r="EXI10" s="4"/>
      <c r="EXJ10" s="4"/>
      <c r="EXK10" s="4"/>
      <c r="EXL10" s="4"/>
      <c r="EXM10" s="4"/>
      <c r="EXN10" s="4"/>
      <c r="EXR10" s="4"/>
      <c r="EXS10" s="4"/>
      <c r="EXT10" s="4"/>
      <c r="EXU10" s="4"/>
      <c r="EXV10" s="4"/>
      <c r="EXW10" s="4"/>
      <c r="EXX10" s="4"/>
      <c r="EXY10" s="4"/>
      <c r="EXZ10" s="4"/>
      <c r="EYA10" s="4"/>
      <c r="EYB10" s="4"/>
      <c r="EYC10" s="4"/>
      <c r="EYG10" s="4"/>
      <c r="EYH10" s="4"/>
      <c r="EYI10" s="4"/>
      <c r="EYJ10" s="4"/>
      <c r="EYK10" s="4"/>
      <c r="EYL10" s="4"/>
      <c r="EYM10" s="4"/>
      <c r="EYN10" s="4"/>
      <c r="EYO10" s="4"/>
      <c r="EYP10" s="4"/>
      <c r="EYQ10" s="4"/>
      <c r="EYR10" s="4"/>
      <c r="EYV10" s="4"/>
      <c r="EYW10" s="4"/>
      <c r="EYX10" s="4"/>
      <c r="EYY10" s="4"/>
      <c r="EYZ10" s="4"/>
      <c r="EZA10" s="4"/>
      <c r="EZB10" s="4"/>
      <c r="EZC10" s="4"/>
      <c r="EZD10" s="4"/>
      <c r="EZE10" s="4"/>
      <c r="EZF10" s="4"/>
      <c r="EZG10" s="4"/>
      <c r="EZK10" s="4"/>
      <c r="EZL10" s="4"/>
      <c r="EZM10" s="4"/>
      <c r="EZN10" s="4"/>
      <c r="EZO10" s="4"/>
      <c r="EZP10" s="4"/>
      <c r="EZQ10" s="4"/>
      <c r="EZR10" s="4"/>
      <c r="EZS10" s="4"/>
      <c r="EZT10" s="4"/>
      <c r="EZU10" s="4"/>
      <c r="EZV10" s="4"/>
      <c r="EZZ10" s="4"/>
      <c r="FAA10" s="4"/>
      <c r="FAB10" s="4"/>
      <c r="FAC10" s="4"/>
      <c r="FAD10" s="4"/>
      <c r="FAE10" s="4"/>
      <c r="FAF10" s="4"/>
      <c r="FAG10" s="4"/>
      <c r="FAH10" s="4"/>
      <c r="FAI10" s="4"/>
      <c r="FAJ10" s="4"/>
      <c r="FAK10" s="4"/>
      <c r="FAO10" s="4"/>
      <c r="FAP10" s="4"/>
      <c r="FAQ10" s="4"/>
      <c r="FAR10" s="4"/>
      <c r="FAS10" s="4"/>
      <c r="FAT10" s="4"/>
      <c r="FAU10" s="4"/>
      <c r="FAV10" s="4"/>
      <c r="FAW10" s="4"/>
      <c r="FAX10" s="4"/>
      <c r="FAY10" s="4"/>
      <c r="FAZ10" s="4"/>
      <c r="FBD10" s="4"/>
      <c r="FBE10" s="4"/>
      <c r="FBF10" s="4"/>
      <c r="FBG10" s="4"/>
      <c r="FBH10" s="4"/>
      <c r="FBI10" s="4"/>
      <c r="FBJ10" s="4"/>
      <c r="FBK10" s="4"/>
      <c r="FBL10" s="4"/>
      <c r="FBM10" s="4"/>
      <c r="FBN10" s="4"/>
      <c r="FBO10" s="4"/>
      <c r="FBS10" s="4"/>
      <c r="FBT10" s="4"/>
      <c r="FBU10" s="4"/>
      <c r="FBV10" s="4"/>
      <c r="FBW10" s="4"/>
      <c r="FBX10" s="4"/>
      <c r="FBY10" s="4"/>
      <c r="FBZ10" s="4"/>
      <c r="FCA10" s="4"/>
      <c r="FCB10" s="4"/>
      <c r="FCC10" s="4"/>
      <c r="FCD10" s="4"/>
      <c r="FCH10" s="4"/>
      <c r="FCI10" s="4"/>
      <c r="FCJ10" s="4"/>
      <c r="FCK10" s="4"/>
      <c r="FCL10" s="4"/>
      <c r="FCM10" s="4"/>
      <c r="FCN10" s="4"/>
      <c r="FCO10" s="4"/>
      <c r="FCP10" s="4"/>
      <c r="FCQ10" s="4"/>
      <c r="FCR10" s="4"/>
      <c r="FCS10" s="4"/>
      <c r="FCW10" s="4"/>
      <c r="FCX10" s="4"/>
      <c r="FCY10" s="4"/>
      <c r="FCZ10" s="4"/>
      <c r="FDA10" s="4"/>
      <c r="FDB10" s="4"/>
      <c r="FDC10" s="4"/>
      <c r="FDD10" s="4"/>
      <c r="FDE10" s="4"/>
      <c r="FDF10" s="4"/>
      <c r="FDG10" s="4"/>
      <c r="FDH10" s="4"/>
      <c r="FDL10" s="4"/>
      <c r="FDM10" s="4"/>
      <c r="FDN10" s="4"/>
      <c r="FDO10" s="4"/>
      <c r="FDP10" s="4"/>
      <c r="FDQ10" s="4"/>
      <c r="FDR10" s="4"/>
      <c r="FDS10" s="4"/>
      <c r="FDT10" s="4"/>
      <c r="FDU10" s="4"/>
      <c r="FDV10" s="4"/>
      <c r="FDW10" s="4"/>
      <c r="FEA10" s="4"/>
      <c r="FEB10" s="4"/>
      <c r="FEC10" s="4"/>
      <c r="FED10" s="4"/>
      <c r="FEE10" s="4"/>
      <c r="FEF10" s="4"/>
      <c r="FEG10" s="4"/>
      <c r="FEH10" s="4"/>
      <c r="FEI10" s="4"/>
      <c r="FEJ10" s="4"/>
      <c r="FEK10" s="4"/>
      <c r="FEL10" s="4"/>
      <c r="FEP10" s="4"/>
      <c r="FEQ10" s="4"/>
      <c r="FER10" s="4"/>
      <c r="FES10" s="4"/>
      <c r="FET10" s="4"/>
      <c r="FEU10" s="4"/>
      <c r="FEV10" s="4"/>
      <c r="FEW10" s="4"/>
      <c r="FEX10" s="4"/>
      <c r="FEY10" s="4"/>
      <c r="FEZ10" s="4"/>
      <c r="FFA10" s="4"/>
      <c r="FFE10" s="4"/>
      <c r="FFF10" s="4"/>
      <c r="FFG10" s="4"/>
      <c r="FFH10" s="4"/>
      <c r="FFI10" s="4"/>
      <c r="FFJ10" s="4"/>
      <c r="FFK10" s="4"/>
      <c r="FFL10" s="4"/>
      <c r="FFM10" s="4"/>
      <c r="FFN10" s="4"/>
      <c r="FFO10" s="4"/>
      <c r="FFP10" s="4"/>
      <c r="FFT10" s="4"/>
      <c r="FFU10" s="4"/>
      <c r="FFV10" s="4"/>
      <c r="FFW10" s="4"/>
      <c r="FFX10" s="4"/>
      <c r="FFY10" s="4"/>
      <c r="FFZ10" s="4"/>
      <c r="FGA10" s="4"/>
      <c r="FGB10" s="4"/>
      <c r="FGC10" s="4"/>
      <c r="FGD10" s="4"/>
      <c r="FGE10" s="4"/>
      <c r="FGI10" s="4"/>
      <c r="FGJ10" s="4"/>
      <c r="FGK10" s="4"/>
      <c r="FGL10" s="4"/>
      <c r="FGM10" s="4"/>
      <c r="FGN10" s="4"/>
      <c r="FGO10" s="4"/>
      <c r="FGP10" s="4"/>
      <c r="FGQ10" s="4"/>
      <c r="FGR10" s="4"/>
      <c r="FGS10" s="4"/>
      <c r="FGT10" s="4"/>
      <c r="FGX10" s="4"/>
      <c r="FGY10" s="4"/>
      <c r="FGZ10" s="4"/>
      <c r="FHA10" s="4"/>
      <c r="FHB10" s="4"/>
      <c r="FHC10" s="4"/>
      <c r="FHD10" s="4"/>
      <c r="FHE10" s="4"/>
      <c r="FHF10" s="4"/>
      <c r="FHG10" s="4"/>
      <c r="FHH10" s="4"/>
      <c r="FHI10" s="4"/>
      <c r="FHM10" s="4"/>
      <c r="FHN10" s="4"/>
      <c r="FHO10" s="4"/>
      <c r="FHP10" s="4"/>
      <c r="FHQ10" s="4"/>
      <c r="FHR10" s="4"/>
      <c r="FHS10" s="4"/>
      <c r="FHT10" s="4"/>
      <c r="FHU10" s="4"/>
      <c r="FHV10" s="4"/>
      <c r="FHW10" s="4"/>
      <c r="FHX10" s="4"/>
      <c r="FIB10" s="4"/>
      <c r="FIC10" s="4"/>
      <c r="FID10" s="4"/>
      <c r="FIE10" s="4"/>
      <c r="FIF10" s="4"/>
      <c r="FIG10" s="4"/>
      <c r="FIH10" s="4"/>
      <c r="FII10" s="4"/>
      <c r="FIJ10" s="4"/>
      <c r="FIK10" s="4"/>
      <c r="FIL10" s="4"/>
      <c r="FIM10" s="4"/>
      <c r="FIQ10" s="4"/>
      <c r="FIR10" s="4"/>
      <c r="FIS10" s="4"/>
      <c r="FIT10" s="4"/>
      <c r="FIU10" s="4"/>
      <c r="FIV10" s="4"/>
      <c r="FIW10" s="4"/>
      <c r="FIX10" s="4"/>
      <c r="FIY10" s="4"/>
      <c r="FIZ10" s="4"/>
      <c r="FJA10" s="4"/>
      <c r="FJB10" s="4"/>
      <c r="FJF10" s="4"/>
      <c r="FJG10" s="4"/>
      <c r="FJH10" s="4"/>
      <c r="FJI10" s="4"/>
      <c r="FJJ10" s="4"/>
      <c r="FJK10" s="4"/>
      <c r="FJL10" s="4"/>
      <c r="FJM10" s="4"/>
      <c r="FJN10" s="4"/>
      <c r="FJO10" s="4"/>
      <c r="FJP10" s="4"/>
      <c r="FJQ10" s="4"/>
      <c r="FJU10" s="4"/>
      <c r="FJV10" s="4"/>
      <c r="FJW10" s="4"/>
      <c r="FJX10" s="4"/>
      <c r="FJY10" s="4"/>
      <c r="FJZ10" s="4"/>
      <c r="FKA10" s="4"/>
      <c r="FKB10" s="4"/>
      <c r="FKC10" s="4"/>
      <c r="FKD10" s="4"/>
      <c r="FKE10" s="4"/>
      <c r="FKF10" s="4"/>
      <c r="FKJ10" s="4"/>
      <c r="FKK10" s="4"/>
      <c r="FKL10" s="4"/>
      <c r="FKM10" s="4"/>
      <c r="FKN10" s="4"/>
      <c r="FKO10" s="4"/>
      <c r="FKP10" s="4"/>
      <c r="FKQ10" s="4"/>
      <c r="FKR10" s="4"/>
      <c r="FKS10" s="4"/>
      <c r="FKT10" s="4"/>
      <c r="FKU10" s="4"/>
      <c r="FKY10" s="4"/>
      <c r="FKZ10" s="4"/>
      <c r="FLA10" s="4"/>
      <c r="FLB10" s="4"/>
      <c r="FLC10" s="4"/>
      <c r="FLD10" s="4"/>
      <c r="FLE10" s="4"/>
      <c r="FLF10" s="4"/>
      <c r="FLG10" s="4"/>
      <c r="FLH10" s="4"/>
      <c r="FLI10" s="4"/>
      <c r="FLJ10" s="4"/>
      <c r="FLN10" s="4"/>
      <c r="FLO10" s="4"/>
      <c r="FLP10" s="4"/>
      <c r="FLQ10" s="4"/>
      <c r="FLR10" s="4"/>
      <c r="FLS10" s="4"/>
      <c r="FLT10" s="4"/>
      <c r="FLU10" s="4"/>
      <c r="FLV10" s="4"/>
      <c r="FLW10" s="4"/>
      <c r="FLX10" s="4"/>
      <c r="FLY10" s="4"/>
      <c r="FMC10" s="4"/>
      <c r="FMD10" s="4"/>
      <c r="FME10" s="4"/>
      <c r="FMF10" s="4"/>
      <c r="FMG10" s="4"/>
      <c r="FMH10" s="4"/>
      <c r="FMI10" s="4"/>
      <c r="FMJ10" s="4"/>
      <c r="FMK10" s="4"/>
      <c r="FML10" s="4"/>
      <c r="FMM10" s="4"/>
      <c r="FMN10" s="4"/>
      <c r="FMR10" s="4"/>
      <c r="FMS10" s="4"/>
      <c r="FMT10" s="4"/>
      <c r="FMU10" s="4"/>
      <c r="FMV10" s="4"/>
      <c r="FMW10" s="4"/>
      <c r="FMX10" s="4"/>
      <c r="FMY10" s="4"/>
      <c r="FMZ10" s="4"/>
      <c r="FNA10" s="4"/>
      <c r="FNB10" s="4"/>
      <c r="FNC10" s="4"/>
      <c r="FNG10" s="4"/>
      <c r="FNH10" s="4"/>
      <c r="FNI10" s="4"/>
      <c r="FNJ10" s="4"/>
      <c r="FNK10" s="4"/>
      <c r="FNL10" s="4"/>
      <c r="FNM10" s="4"/>
      <c r="FNN10" s="4"/>
      <c r="FNO10" s="4"/>
      <c r="FNP10" s="4"/>
      <c r="FNQ10" s="4"/>
      <c r="FNR10" s="4"/>
      <c r="FNV10" s="4"/>
      <c r="FNW10" s="4"/>
      <c r="FNX10" s="4"/>
      <c r="FNY10" s="4"/>
      <c r="FNZ10" s="4"/>
      <c r="FOA10" s="4"/>
      <c r="FOB10" s="4"/>
      <c r="FOC10" s="4"/>
      <c r="FOD10" s="4"/>
      <c r="FOE10" s="4"/>
      <c r="FOF10" s="4"/>
      <c r="FOG10" s="4"/>
      <c r="FOK10" s="4"/>
      <c r="FOL10" s="4"/>
      <c r="FOM10" s="4"/>
      <c r="FON10" s="4"/>
      <c r="FOO10" s="4"/>
      <c r="FOP10" s="4"/>
      <c r="FOQ10" s="4"/>
      <c r="FOR10" s="4"/>
      <c r="FOS10" s="4"/>
      <c r="FOT10" s="4"/>
      <c r="FOU10" s="4"/>
      <c r="FOV10" s="4"/>
      <c r="FOZ10" s="4"/>
      <c r="FPA10" s="4"/>
      <c r="FPB10" s="4"/>
      <c r="FPC10" s="4"/>
      <c r="FPD10" s="4"/>
      <c r="FPE10" s="4"/>
      <c r="FPF10" s="4"/>
      <c r="FPG10" s="4"/>
      <c r="FPH10" s="4"/>
      <c r="FPI10" s="4"/>
      <c r="FPJ10" s="4"/>
      <c r="FPK10" s="4"/>
      <c r="FPO10" s="4"/>
      <c r="FPP10" s="4"/>
      <c r="FPQ10" s="4"/>
      <c r="FPR10" s="4"/>
      <c r="FPS10" s="4"/>
      <c r="FPT10" s="4"/>
      <c r="FPU10" s="4"/>
      <c r="FPV10" s="4"/>
      <c r="FPW10" s="4"/>
      <c r="FPX10" s="4"/>
      <c r="FPY10" s="4"/>
      <c r="FPZ10" s="4"/>
      <c r="FQD10" s="4"/>
      <c r="FQE10" s="4"/>
      <c r="FQF10" s="4"/>
      <c r="FQG10" s="4"/>
      <c r="FQH10" s="4"/>
      <c r="FQI10" s="4"/>
      <c r="FQJ10" s="4"/>
      <c r="FQK10" s="4"/>
      <c r="FQL10" s="4"/>
      <c r="FQM10" s="4"/>
      <c r="FQN10" s="4"/>
      <c r="FQO10" s="4"/>
      <c r="FQS10" s="4"/>
      <c r="FQT10" s="4"/>
      <c r="FQU10" s="4"/>
      <c r="FQV10" s="4"/>
      <c r="FQW10" s="4"/>
      <c r="FQX10" s="4"/>
      <c r="FQY10" s="4"/>
      <c r="FQZ10" s="4"/>
      <c r="FRA10" s="4"/>
      <c r="FRB10" s="4"/>
      <c r="FRC10" s="4"/>
      <c r="FRD10" s="4"/>
      <c r="FRH10" s="4"/>
      <c r="FRI10" s="4"/>
      <c r="FRJ10" s="4"/>
      <c r="FRK10" s="4"/>
      <c r="FRL10" s="4"/>
      <c r="FRM10" s="4"/>
      <c r="FRN10" s="4"/>
      <c r="FRO10" s="4"/>
      <c r="FRP10" s="4"/>
      <c r="FRQ10" s="4"/>
      <c r="FRR10" s="4"/>
      <c r="FRS10" s="4"/>
      <c r="FRW10" s="4"/>
      <c r="FRX10" s="4"/>
      <c r="FRY10" s="4"/>
      <c r="FRZ10" s="4"/>
      <c r="FSA10" s="4"/>
      <c r="FSB10" s="4"/>
      <c r="FSC10" s="4"/>
      <c r="FSD10" s="4"/>
      <c r="FSE10" s="4"/>
      <c r="FSF10" s="4"/>
      <c r="FSG10" s="4"/>
      <c r="FSH10" s="4"/>
      <c r="FSL10" s="4"/>
      <c r="FSM10" s="4"/>
      <c r="FSN10" s="4"/>
      <c r="FSO10" s="4"/>
      <c r="FSP10" s="4"/>
      <c r="FSQ10" s="4"/>
      <c r="FSR10" s="4"/>
      <c r="FSS10" s="4"/>
      <c r="FST10" s="4"/>
      <c r="FSU10" s="4"/>
      <c r="FSV10" s="4"/>
      <c r="FSW10" s="4"/>
      <c r="FTA10" s="4"/>
      <c r="FTB10" s="4"/>
      <c r="FTC10" s="4"/>
      <c r="FTD10" s="4"/>
      <c r="FTE10" s="4"/>
      <c r="FTF10" s="4"/>
      <c r="FTG10" s="4"/>
      <c r="FTH10" s="4"/>
      <c r="FTI10" s="4"/>
      <c r="FTJ10" s="4"/>
      <c r="FTK10" s="4"/>
      <c r="FTL10" s="4"/>
      <c r="FTP10" s="4"/>
      <c r="FTQ10" s="4"/>
      <c r="FTR10" s="4"/>
      <c r="FTS10" s="4"/>
      <c r="FTT10" s="4"/>
      <c r="FTU10" s="4"/>
      <c r="FTV10" s="4"/>
      <c r="FTW10" s="4"/>
      <c r="FTX10" s="4"/>
      <c r="FTY10" s="4"/>
      <c r="FTZ10" s="4"/>
      <c r="FUA10" s="4"/>
      <c r="FUE10" s="4"/>
      <c r="FUF10" s="4"/>
      <c r="FUG10" s="4"/>
      <c r="FUH10" s="4"/>
      <c r="FUI10" s="4"/>
      <c r="FUJ10" s="4"/>
      <c r="FUK10" s="4"/>
      <c r="FUL10" s="4"/>
      <c r="FUM10" s="4"/>
      <c r="FUN10" s="4"/>
      <c r="FUO10" s="4"/>
      <c r="FUP10" s="4"/>
      <c r="FUT10" s="4"/>
      <c r="FUU10" s="4"/>
      <c r="FUV10" s="4"/>
      <c r="FUW10" s="4"/>
      <c r="FUX10" s="4"/>
      <c r="FUY10" s="4"/>
      <c r="FUZ10" s="4"/>
      <c r="FVA10" s="4"/>
      <c r="FVB10" s="4"/>
      <c r="FVC10" s="4"/>
      <c r="FVD10" s="4"/>
      <c r="FVE10" s="4"/>
      <c r="FVI10" s="4"/>
      <c r="FVJ10" s="4"/>
      <c r="FVK10" s="4"/>
      <c r="FVL10" s="4"/>
      <c r="FVM10" s="4"/>
      <c r="FVN10" s="4"/>
      <c r="FVO10" s="4"/>
      <c r="FVP10" s="4"/>
      <c r="FVQ10" s="4"/>
      <c r="FVR10" s="4"/>
      <c r="FVS10" s="4"/>
      <c r="FVT10" s="4"/>
      <c r="FVX10" s="4"/>
      <c r="FVY10" s="4"/>
      <c r="FVZ10" s="4"/>
      <c r="FWA10" s="4"/>
      <c r="FWB10" s="4"/>
      <c r="FWC10" s="4"/>
      <c r="FWD10" s="4"/>
      <c r="FWE10" s="4"/>
      <c r="FWF10" s="4"/>
      <c r="FWG10" s="4"/>
      <c r="FWH10" s="4"/>
      <c r="FWI10" s="4"/>
      <c r="FWM10" s="4"/>
      <c r="FWN10" s="4"/>
      <c r="FWO10" s="4"/>
      <c r="FWP10" s="4"/>
      <c r="FWQ10" s="4"/>
      <c r="FWR10" s="4"/>
      <c r="FWS10" s="4"/>
      <c r="FWT10" s="4"/>
      <c r="FWU10" s="4"/>
      <c r="FWV10" s="4"/>
      <c r="FWW10" s="4"/>
      <c r="FWX10" s="4"/>
      <c r="FXB10" s="4"/>
      <c r="FXC10" s="4"/>
      <c r="FXD10" s="4"/>
      <c r="FXE10" s="4"/>
      <c r="FXF10" s="4"/>
      <c r="FXG10" s="4"/>
      <c r="FXH10" s="4"/>
      <c r="FXI10" s="4"/>
      <c r="FXJ10" s="4"/>
      <c r="FXK10" s="4"/>
      <c r="FXL10" s="4"/>
      <c r="FXM10" s="4"/>
      <c r="FXQ10" s="4"/>
      <c r="FXR10" s="4"/>
      <c r="FXS10" s="4"/>
      <c r="FXT10" s="4"/>
      <c r="FXU10" s="4"/>
      <c r="FXV10" s="4"/>
      <c r="FXW10" s="4"/>
      <c r="FXX10" s="4"/>
      <c r="FXY10" s="4"/>
      <c r="FXZ10" s="4"/>
      <c r="FYA10" s="4"/>
      <c r="FYB10" s="4"/>
      <c r="FYF10" s="4"/>
      <c r="FYG10" s="4"/>
      <c r="FYH10" s="4"/>
      <c r="FYI10" s="4"/>
      <c r="FYJ10" s="4"/>
      <c r="FYK10" s="4"/>
      <c r="FYL10" s="4"/>
      <c r="FYM10" s="4"/>
      <c r="FYN10" s="4"/>
      <c r="FYO10" s="4"/>
      <c r="FYP10" s="4"/>
      <c r="FYQ10" s="4"/>
      <c r="FYU10" s="4"/>
      <c r="FYV10" s="4"/>
      <c r="FYW10" s="4"/>
      <c r="FYX10" s="4"/>
      <c r="FYY10" s="4"/>
      <c r="FYZ10" s="4"/>
      <c r="FZA10" s="4"/>
      <c r="FZB10" s="4"/>
      <c r="FZC10" s="4"/>
      <c r="FZD10" s="4"/>
      <c r="FZE10" s="4"/>
      <c r="FZF10" s="4"/>
      <c r="FZJ10" s="4"/>
      <c r="FZK10" s="4"/>
      <c r="FZL10" s="4"/>
      <c r="FZM10" s="4"/>
      <c r="FZN10" s="4"/>
      <c r="FZO10" s="4"/>
      <c r="FZP10" s="4"/>
      <c r="FZQ10" s="4"/>
      <c r="FZR10" s="4"/>
      <c r="FZS10" s="4"/>
      <c r="FZT10" s="4"/>
      <c r="FZU10" s="4"/>
      <c r="FZY10" s="4"/>
      <c r="FZZ10" s="4"/>
      <c r="GAA10" s="4"/>
      <c r="GAB10" s="4"/>
      <c r="GAC10" s="4"/>
      <c r="GAD10" s="4"/>
      <c r="GAE10" s="4"/>
      <c r="GAF10" s="4"/>
      <c r="GAG10" s="4"/>
      <c r="GAH10" s="4"/>
      <c r="GAI10" s="4"/>
      <c r="GAJ10" s="4"/>
      <c r="GAN10" s="4"/>
      <c r="GAO10" s="4"/>
      <c r="GAP10" s="4"/>
      <c r="GAQ10" s="4"/>
      <c r="GAR10" s="4"/>
      <c r="GAS10" s="4"/>
      <c r="GAT10" s="4"/>
      <c r="GAU10" s="4"/>
      <c r="GAV10" s="4"/>
      <c r="GAW10" s="4"/>
      <c r="GAX10" s="4"/>
      <c r="GAY10" s="4"/>
      <c r="GBC10" s="4"/>
      <c r="GBD10" s="4"/>
      <c r="GBE10" s="4"/>
      <c r="GBF10" s="4"/>
      <c r="GBG10" s="4"/>
      <c r="GBH10" s="4"/>
      <c r="GBI10" s="4"/>
      <c r="GBJ10" s="4"/>
      <c r="GBK10" s="4"/>
      <c r="GBL10" s="4"/>
      <c r="GBM10" s="4"/>
      <c r="GBN10" s="4"/>
      <c r="GBR10" s="4"/>
      <c r="GBS10" s="4"/>
      <c r="GBT10" s="4"/>
      <c r="GBU10" s="4"/>
      <c r="GBV10" s="4"/>
      <c r="GBW10" s="4"/>
      <c r="GBX10" s="4"/>
      <c r="GBY10" s="4"/>
      <c r="GBZ10" s="4"/>
      <c r="GCA10" s="4"/>
      <c r="GCB10" s="4"/>
      <c r="GCC10" s="4"/>
      <c r="GCG10" s="4"/>
      <c r="GCH10" s="4"/>
      <c r="GCI10" s="4"/>
      <c r="GCJ10" s="4"/>
      <c r="GCK10" s="4"/>
      <c r="GCL10" s="4"/>
      <c r="GCM10" s="4"/>
      <c r="GCN10" s="4"/>
      <c r="GCO10" s="4"/>
      <c r="GCP10" s="4"/>
      <c r="GCQ10" s="4"/>
      <c r="GCR10" s="4"/>
      <c r="GCV10" s="4"/>
      <c r="GCW10" s="4"/>
      <c r="GCX10" s="4"/>
      <c r="GCY10" s="4"/>
      <c r="GCZ10" s="4"/>
      <c r="GDA10" s="4"/>
      <c r="GDB10" s="4"/>
      <c r="GDC10" s="4"/>
      <c r="GDD10" s="4"/>
      <c r="GDE10" s="4"/>
      <c r="GDF10" s="4"/>
      <c r="GDG10" s="4"/>
      <c r="GDK10" s="4"/>
      <c r="GDL10" s="4"/>
      <c r="GDM10" s="4"/>
      <c r="GDN10" s="4"/>
      <c r="GDO10" s="4"/>
      <c r="GDP10" s="4"/>
      <c r="GDQ10" s="4"/>
      <c r="GDR10" s="4"/>
      <c r="GDS10" s="4"/>
      <c r="GDT10" s="4"/>
      <c r="GDU10" s="4"/>
      <c r="GDV10" s="4"/>
      <c r="GDZ10" s="4"/>
      <c r="GEA10" s="4"/>
      <c r="GEB10" s="4"/>
      <c r="GEC10" s="4"/>
      <c r="GED10" s="4"/>
      <c r="GEE10" s="4"/>
      <c r="GEF10" s="4"/>
      <c r="GEG10" s="4"/>
      <c r="GEH10" s="4"/>
      <c r="GEI10" s="4"/>
      <c r="GEJ10" s="4"/>
      <c r="GEK10" s="4"/>
      <c r="GEO10" s="4"/>
      <c r="GEP10" s="4"/>
      <c r="GEQ10" s="4"/>
      <c r="GER10" s="4"/>
      <c r="GES10" s="4"/>
      <c r="GET10" s="4"/>
      <c r="GEU10" s="4"/>
      <c r="GEV10" s="4"/>
      <c r="GEW10" s="4"/>
      <c r="GEX10" s="4"/>
      <c r="GEY10" s="4"/>
      <c r="GEZ10" s="4"/>
      <c r="GFD10" s="4"/>
      <c r="GFE10" s="4"/>
      <c r="GFF10" s="4"/>
      <c r="GFG10" s="4"/>
      <c r="GFH10" s="4"/>
      <c r="GFI10" s="4"/>
      <c r="GFJ10" s="4"/>
      <c r="GFK10" s="4"/>
      <c r="GFL10" s="4"/>
      <c r="GFM10" s="4"/>
      <c r="GFN10" s="4"/>
      <c r="GFO10" s="4"/>
      <c r="GFS10" s="4"/>
      <c r="GFT10" s="4"/>
      <c r="GFU10" s="4"/>
      <c r="GFV10" s="4"/>
      <c r="GFW10" s="4"/>
      <c r="GFX10" s="4"/>
      <c r="GFY10" s="4"/>
      <c r="GFZ10" s="4"/>
      <c r="GGA10" s="4"/>
      <c r="GGB10" s="4"/>
      <c r="GGC10" s="4"/>
      <c r="GGD10" s="4"/>
      <c r="GGH10" s="4"/>
      <c r="GGI10" s="4"/>
      <c r="GGJ10" s="4"/>
      <c r="GGK10" s="4"/>
      <c r="GGL10" s="4"/>
      <c r="GGM10" s="4"/>
      <c r="GGN10" s="4"/>
      <c r="GGO10" s="4"/>
      <c r="GGP10" s="4"/>
      <c r="GGQ10" s="4"/>
      <c r="GGR10" s="4"/>
      <c r="GGS10" s="4"/>
      <c r="GGW10" s="4"/>
      <c r="GGX10" s="4"/>
      <c r="GGY10" s="4"/>
      <c r="GGZ10" s="4"/>
      <c r="GHA10" s="4"/>
      <c r="GHB10" s="4"/>
      <c r="GHC10" s="4"/>
      <c r="GHD10" s="4"/>
      <c r="GHE10" s="4"/>
      <c r="GHF10" s="4"/>
      <c r="GHG10" s="4"/>
      <c r="GHH10" s="4"/>
      <c r="GHL10" s="4"/>
      <c r="GHM10" s="4"/>
      <c r="GHN10" s="4"/>
      <c r="GHO10" s="4"/>
      <c r="GHP10" s="4"/>
      <c r="GHQ10" s="4"/>
      <c r="GHR10" s="4"/>
      <c r="GHS10" s="4"/>
      <c r="GHT10" s="4"/>
      <c r="GHU10" s="4"/>
      <c r="GHV10" s="4"/>
      <c r="GHW10" s="4"/>
      <c r="GIA10" s="4"/>
      <c r="GIB10" s="4"/>
      <c r="GIC10" s="4"/>
      <c r="GID10" s="4"/>
      <c r="GIE10" s="4"/>
      <c r="GIF10" s="4"/>
      <c r="GIG10" s="4"/>
      <c r="GIH10" s="4"/>
      <c r="GII10" s="4"/>
      <c r="GIJ10" s="4"/>
      <c r="GIK10" s="4"/>
      <c r="GIL10" s="4"/>
      <c r="GIP10" s="4"/>
      <c r="GIQ10" s="4"/>
      <c r="GIR10" s="4"/>
      <c r="GIS10" s="4"/>
      <c r="GIT10" s="4"/>
      <c r="GIU10" s="4"/>
      <c r="GIV10" s="4"/>
      <c r="GIW10" s="4"/>
      <c r="GIX10" s="4"/>
      <c r="GIY10" s="4"/>
      <c r="GIZ10" s="4"/>
      <c r="GJA10" s="4"/>
      <c r="GJE10" s="4"/>
      <c r="GJF10" s="4"/>
      <c r="GJG10" s="4"/>
      <c r="GJH10" s="4"/>
      <c r="GJI10" s="4"/>
      <c r="GJJ10" s="4"/>
      <c r="GJK10" s="4"/>
      <c r="GJL10" s="4"/>
      <c r="GJM10" s="4"/>
      <c r="GJN10" s="4"/>
      <c r="GJO10" s="4"/>
      <c r="GJP10" s="4"/>
      <c r="GJT10" s="4"/>
      <c r="GJU10" s="4"/>
      <c r="GJV10" s="4"/>
      <c r="GJW10" s="4"/>
      <c r="GJX10" s="4"/>
      <c r="GJY10" s="4"/>
      <c r="GJZ10" s="4"/>
      <c r="GKA10" s="4"/>
      <c r="GKB10" s="4"/>
      <c r="GKC10" s="4"/>
      <c r="GKD10" s="4"/>
      <c r="GKE10" s="4"/>
      <c r="GKI10" s="4"/>
      <c r="GKJ10" s="4"/>
      <c r="GKK10" s="4"/>
      <c r="GKL10" s="4"/>
      <c r="GKM10" s="4"/>
      <c r="GKN10" s="4"/>
      <c r="GKO10" s="4"/>
      <c r="GKP10" s="4"/>
      <c r="GKQ10" s="4"/>
      <c r="GKR10" s="4"/>
      <c r="GKS10" s="4"/>
      <c r="GKT10" s="4"/>
      <c r="GKX10" s="4"/>
      <c r="GKY10" s="4"/>
      <c r="GKZ10" s="4"/>
      <c r="GLA10" s="4"/>
      <c r="GLB10" s="4"/>
      <c r="GLC10" s="4"/>
      <c r="GLD10" s="4"/>
      <c r="GLE10" s="4"/>
      <c r="GLF10" s="4"/>
      <c r="GLG10" s="4"/>
      <c r="GLH10" s="4"/>
      <c r="GLI10" s="4"/>
      <c r="GLM10" s="4"/>
      <c r="GLN10" s="4"/>
      <c r="GLO10" s="4"/>
      <c r="GLP10" s="4"/>
      <c r="GLQ10" s="4"/>
      <c r="GLR10" s="4"/>
      <c r="GLS10" s="4"/>
      <c r="GLT10" s="4"/>
      <c r="GLU10" s="4"/>
      <c r="GLV10" s="4"/>
      <c r="GLW10" s="4"/>
      <c r="GLX10" s="4"/>
      <c r="GMB10" s="4"/>
      <c r="GMC10" s="4"/>
      <c r="GMD10" s="4"/>
      <c r="GME10" s="4"/>
      <c r="GMF10" s="4"/>
      <c r="GMG10" s="4"/>
      <c r="GMH10" s="4"/>
      <c r="GMI10" s="4"/>
      <c r="GMJ10" s="4"/>
      <c r="GMK10" s="4"/>
      <c r="GML10" s="4"/>
      <c r="GMM10" s="4"/>
      <c r="GMQ10" s="4"/>
      <c r="GMR10" s="4"/>
      <c r="GMS10" s="4"/>
      <c r="GMT10" s="4"/>
      <c r="GMU10" s="4"/>
      <c r="GMV10" s="4"/>
      <c r="GMW10" s="4"/>
      <c r="GMX10" s="4"/>
      <c r="GMY10" s="4"/>
      <c r="GMZ10" s="4"/>
      <c r="GNA10" s="4"/>
      <c r="GNB10" s="4"/>
      <c r="GNF10" s="4"/>
      <c r="GNG10" s="4"/>
      <c r="GNH10" s="4"/>
      <c r="GNI10" s="4"/>
      <c r="GNJ10" s="4"/>
      <c r="GNK10" s="4"/>
      <c r="GNL10" s="4"/>
      <c r="GNM10" s="4"/>
      <c r="GNN10" s="4"/>
      <c r="GNO10" s="4"/>
      <c r="GNP10" s="4"/>
      <c r="GNQ10" s="4"/>
      <c r="GNU10" s="4"/>
      <c r="GNV10" s="4"/>
      <c r="GNW10" s="4"/>
      <c r="GNX10" s="4"/>
      <c r="GNY10" s="4"/>
      <c r="GNZ10" s="4"/>
      <c r="GOA10" s="4"/>
      <c r="GOB10" s="4"/>
      <c r="GOC10" s="4"/>
      <c r="GOD10" s="4"/>
      <c r="GOE10" s="4"/>
      <c r="GOF10" s="4"/>
      <c r="GOJ10" s="4"/>
      <c r="GOK10" s="4"/>
      <c r="GOL10" s="4"/>
      <c r="GOM10" s="4"/>
      <c r="GON10" s="4"/>
      <c r="GOO10" s="4"/>
      <c r="GOP10" s="4"/>
      <c r="GOQ10" s="4"/>
      <c r="GOR10" s="4"/>
      <c r="GOS10" s="4"/>
      <c r="GOT10" s="4"/>
      <c r="GOU10" s="4"/>
      <c r="GOY10" s="4"/>
      <c r="GOZ10" s="4"/>
      <c r="GPA10" s="4"/>
      <c r="GPB10" s="4"/>
      <c r="GPC10" s="4"/>
      <c r="GPD10" s="4"/>
      <c r="GPE10" s="4"/>
      <c r="GPF10" s="4"/>
      <c r="GPG10" s="4"/>
      <c r="GPH10" s="4"/>
      <c r="GPI10" s="4"/>
      <c r="GPJ10" s="4"/>
      <c r="GPN10" s="4"/>
      <c r="GPO10" s="4"/>
      <c r="GPP10" s="4"/>
      <c r="GPQ10" s="4"/>
      <c r="GPR10" s="4"/>
      <c r="GPS10" s="4"/>
      <c r="GPT10" s="4"/>
      <c r="GPU10" s="4"/>
      <c r="GPV10" s="4"/>
      <c r="GPW10" s="4"/>
      <c r="GPX10" s="4"/>
      <c r="GPY10" s="4"/>
      <c r="GQC10" s="4"/>
      <c r="GQD10" s="4"/>
      <c r="GQE10" s="4"/>
      <c r="GQF10" s="4"/>
      <c r="GQG10" s="4"/>
      <c r="GQH10" s="4"/>
      <c r="GQI10" s="4"/>
      <c r="GQJ10" s="4"/>
      <c r="GQK10" s="4"/>
      <c r="GQL10" s="4"/>
      <c r="GQM10" s="4"/>
      <c r="GQN10" s="4"/>
      <c r="GQR10" s="4"/>
      <c r="GQS10" s="4"/>
      <c r="GQT10" s="4"/>
      <c r="GQU10" s="4"/>
      <c r="GQV10" s="4"/>
      <c r="GQW10" s="4"/>
      <c r="GQX10" s="4"/>
      <c r="GQY10" s="4"/>
      <c r="GQZ10" s="4"/>
      <c r="GRA10" s="4"/>
      <c r="GRB10" s="4"/>
      <c r="GRC10" s="4"/>
      <c r="GRG10" s="4"/>
      <c r="GRH10" s="4"/>
      <c r="GRI10" s="4"/>
      <c r="GRJ10" s="4"/>
      <c r="GRK10" s="4"/>
      <c r="GRL10" s="4"/>
      <c r="GRM10" s="4"/>
      <c r="GRN10" s="4"/>
      <c r="GRO10" s="4"/>
      <c r="GRP10" s="4"/>
      <c r="GRQ10" s="4"/>
      <c r="GRR10" s="4"/>
      <c r="GRV10" s="4"/>
      <c r="GRW10" s="4"/>
      <c r="GRX10" s="4"/>
      <c r="GRY10" s="4"/>
      <c r="GRZ10" s="4"/>
      <c r="GSA10" s="4"/>
      <c r="GSB10" s="4"/>
      <c r="GSC10" s="4"/>
      <c r="GSD10" s="4"/>
      <c r="GSE10" s="4"/>
      <c r="GSF10" s="4"/>
      <c r="GSG10" s="4"/>
      <c r="GSK10" s="4"/>
      <c r="GSL10" s="4"/>
      <c r="GSM10" s="4"/>
      <c r="GSN10" s="4"/>
      <c r="GSO10" s="4"/>
      <c r="GSP10" s="4"/>
      <c r="GSQ10" s="4"/>
      <c r="GSR10" s="4"/>
      <c r="GSS10" s="4"/>
      <c r="GST10" s="4"/>
      <c r="GSU10" s="4"/>
      <c r="GSV10" s="4"/>
      <c r="GSZ10" s="4"/>
      <c r="GTA10" s="4"/>
      <c r="GTB10" s="4"/>
      <c r="GTC10" s="4"/>
      <c r="GTD10" s="4"/>
      <c r="GTE10" s="4"/>
      <c r="GTF10" s="4"/>
      <c r="GTG10" s="4"/>
      <c r="GTH10" s="4"/>
      <c r="GTI10" s="4"/>
      <c r="GTJ10" s="4"/>
      <c r="GTK10" s="4"/>
      <c r="GTO10" s="4"/>
      <c r="GTP10" s="4"/>
      <c r="GTQ10" s="4"/>
      <c r="GTR10" s="4"/>
      <c r="GTS10" s="4"/>
      <c r="GTT10" s="4"/>
      <c r="GTU10" s="4"/>
      <c r="GTV10" s="4"/>
      <c r="GTW10" s="4"/>
      <c r="GTX10" s="4"/>
      <c r="GTY10" s="4"/>
      <c r="GTZ10" s="4"/>
      <c r="GUD10" s="4"/>
      <c r="GUE10" s="4"/>
      <c r="GUF10" s="4"/>
      <c r="GUG10" s="4"/>
      <c r="GUH10" s="4"/>
      <c r="GUI10" s="4"/>
      <c r="GUJ10" s="4"/>
      <c r="GUK10" s="4"/>
      <c r="GUL10" s="4"/>
      <c r="GUM10" s="4"/>
      <c r="GUN10" s="4"/>
      <c r="GUO10" s="4"/>
      <c r="GUS10" s="4"/>
      <c r="GUT10" s="4"/>
      <c r="GUU10" s="4"/>
      <c r="GUV10" s="4"/>
      <c r="GUW10" s="4"/>
      <c r="GUX10" s="4"/>
      <c r="GUY10" s="4"/>
      <c r="GUZ10" s="4"/>
      <c r="GVA10" s="4"/>
      <c r="GVB10" s="4"/>
      <c r="GVC10" s="4"/>
      <c r="GVD10" s="4"/>
      <c r="GVH10" s="4"/>
      <c r="GVI10" s="4"/>
      <c r="GVJ10" s="4"/>
      <c r="GVK10" s="4"/>
      <c r="GVL10" s="4"/>
      <c r="GVM10" s="4"/>
      <c r="GVN10" s="4"/>
      <c r="GVO10" s="4"/>
      <c r="GVP10" s="4"/>
      <c r="GVQ10" s="4"/>
      <c r="GVR10" s="4"/>
      <c r="GVS10" s="4"/>
      <c r="GVW10" s="4"/>
      <c r="GVX10" s="4"/>
      <c r="GVY10" s="4"/>
      <c r="GVZ10" s="4"/>
      <c r="GWA10" s="4"/>
      <c r="GWB10" s="4"/>
      <c r="GWC10" s="4"/>
      <c r="GWD10" s="4"/>
      <c r="GWE10" s="4"/>
      <c r="GWF10" s="4"/>
      <c r="GWG10" s="4"/>
      <c r="GWH10" s="4"/>
      <c r="GWL10" s="4"/>
      <c r="GWM10" s="4"/>
      <c r="GWN10" s="4"/>
      <c r="GWO10" s="4"/>
      <c r="GWP10" s="4"/>
      <c r="GWQ10" s="4"/>
      <c r="GWR10" s="4"/>
      <c r="GWS10" s="4"/>
      <c r="GWT10" s="4"/>
      <c r="GWU10" s="4"/>
      <c r="GWV10" s="4"/>
      <c r="GWW10" s="4"/>
      <c r="GXA10" s="4"/>
      <c r="GXB10" s="4"/>
      <c r="GXC10" s="4"/>
      <c r="GXD10" s="4"/>
      <c r="GXE10" s="4"/>
      <c r="GXF10" s="4"/>
      <c r="GXG10" s="4"/>
      <c r="GXH10" s="4"/>
      <c r="GXI10" s="4"/>
      <c r="GXJ10" s="4"/>
      <c r="GXK10" s="4"/>
      <c r="GXL10" s="4"/>
      <c r="GXP10" s="4"/>
      <c r="GXQ10" s="4"/>
      <c r="GXR10" s="4"/>
      <c r="GXS10" s="4"/>
      <c r="GXT10" s="4"/>
      <c r="GXU10" s="4"/>
      <c r="GXV10" s="4"/>
      <c r="GXW10" s="4"/>
      <c r="GXX10" s="4"/>
      <c r="GXY10" s="4"/>
      <c r="GXZ10" s="4"/>
      <c r="GYA10" s="4"/>
      <c r="GYE10" s="4"/>
      <c r="GYF10" s="4"/>
      <c r="GYG10" s="4"/>
      <c r="GYH10" s="4"/>
      <c r="GYI10" s="4"/>
      <c r="GYJ10" s="4"/>
      <c r="GYK10" s="4"/>
      <c r="GYL10" s="4"/>
      <c r="GYM10" s="4"/>
      <c r="GYN10" s="4"/>
      <c r="GYO10" s="4"/>
      <c r="GYP10" s="4"/>
      <c r="GYT10" s="4"/>
      <c r="GYU10" s="4"/>
      <c r="GYV10" s="4"/>
      <c r="GYW10" s="4"/>
      <c r="GYX10" s="4"/>
      <c r="GYY10" s="4"/>
      <c r="GYZ10" s="4"/>
      <c r="GZA10" s="4"/>
      <c r="GZB10" s="4"/>
      <c r="GZC10" s="4"/>
      <c r="GZD10" s="4"/>
      <c r="GZE10" s="4"/>
      <c r="GZI10" s="4"/>
      <c r="GZJ10" s="4"/>
      <c r="GZK10" s="4"/>
      <c r="GZL10" s="4"/>
      <c r="GZM10" s="4"/>
      <c r="GZN10" s="4"/>
      <c r="GZO10" s="4"/>
      <c r="GZP10" s="4"/>
      <c r="GZQ10" s="4"/>
      <c r="GZR10" s="4"/>
      <c r="GZS10" s="4"/>
      <c r="GZT10" s="4"/>
      <c r="GZX10" s="4"/>
      <c r="GZY10" s="4"/>
      <c r="GZZ10" s="4"/>
      <c r="HAA10" s="4"/>
      <c r="HAB10" s="4"/>
      <c r="HAC10" s="4"/>
      <c r="HAD10" s="4"/>
      <c r="HAE10" s="4"/>
      <c r="HAF10" s="4"/>
      <c r="HAG10" s="4"/>
      <c r="HAH10" s="4"/>
      <c r="HAI10" s="4"/>
      <c r="HAM10" s="4"/>
      <c r="HAN10" s="4"/>
      <c r="HAO10" s="4"/>
      <c r="HAP10" s="4"/>
      <c r="HAQ10" s="4"/>
      <c r="HAR10" s="4"/>
      <c r="HAS10" s="4"/>
      <c r="HAT10" s="4"/>
      <c r="HAU10" s="4"/>
      <c r="HAV10" s="4"/>
      <c r="HAW10" s="4"/>
      <c r="HAX10" s="4"/>
      <c r="HBB10" s="4"/>
      <c r="HBC10" s="4"/>
      <c r="HBD10" s="4"/>
      <c r="HBE10" s="4"/>
      <c r="HBF10" s="4"/>
      <c r="HBG10" s="4"/>
      <c r="HBH10" s="4"/>
      <c r="HBI10" s="4"/>
      <c r="HBJ10" s="4"/>
      <c r="HBK10" s="4"/>
      <c r="HBL10" s="4"/>
      <c r="HBM10" s="4"/>
      <c r="HBQ10" s="4"/>
      <c r="HBR10" s="4"/>
      <c r="HBS10" s="4"/>
      <c r="HBT10" s="4"/>
      <c r="HBU10" s="4"/>
      <c r="HBV10" s="4"/>
      <c r="HBW10" s="4"/>
      <c r="HBX10" s="4"/>
      <c r="HBY10" s="4"/>
      <c r="HBZ10" s="4"/>
      <c r="HCA10" s="4"/>
      <c r="HCB10" s="4"/>
      <c r="HCF10" s="4"/>
      <c r="HCG10" s="4"/>
      <c r="HCH10" s="4"/>
      <c r="HCI10" s="4"/>
      <c r="HCJ10" s="4"/>
      <c r="HCK10" s="4"/>
      <c r="HCL10" s="4"/>
      <c r="HCM10" s="4"/>
      <c r="HCN10" s="4"/>
      <c r="HCO10" s="4"/>
      <c r="HCP10" s="4"/>
      <c r="HCQ10" s="4"/>
      <c r="HCU10" s="4"/>
      <c r="HCV10" s="4"/>
      <c r="HCW10" s="4"/>
      <c r="HCX10" s="4"/>
      <c r="HCY10" s="4"/>
      <c r="HCZ10" s="4"/>
      <c r="HDA10" s="4"/>
      <c r="HDB10" s="4"/>
      <c r="HDC10" s="4"/>
      <c r="HDD10" s="4"/>
      <c r="HDE10" s="4"/>
      <c r="HDF10" s="4"/>
      <c r="HDJ10" s="4"/>
      <c r="HDK10" s="4"/>
      <c r="HDL10" s="4"/>
      <c r="HDM10" s="4"/>
      <c r="HDN10" s="4"/>
      <c r="HDO10" s="4"/>
      <c r="HDP10" s="4"/>
      <c r="HDQ10" s="4"/>
      <c r="HDR10" s="4"/>
      <c r="HDS10" s="4"/>
      <c r="HDT10" s="4"/>
      <c r="HDU10" s="4"/>
      <c r="HDY10" s="4"/>
      <c r="HDZ10" s="4"/>
      <c r="HEA10" s="4"/>
      <c r="HEB10" s="4"/>
      <c r="HEC10" s="4"/>
      <c r="HED10" s="4"/>
      <c r="HEE10" s="4"/>
      <c r="HEF10" s="4"/>
      <c r="HEG10" s="4"/>
      <c r="HEH10" s="4"/>
      <c r="HEI10" s="4"/>
      <c r="HEJ10" s="4"/>
      <c r="HEN10" s="4"/>
      <c r="HEO10" s="4"/>
      <c r="HEP10" s="4"/>
      <c r="HEQ10" s="4"/>
      <c r="HER10" s="4"/>
      <c r="HES10" s="4"/>
      <c r="HET10" s="4"/>
      <c r="HEU10" s="4"/>
      <c r="HEV10" s="4"/>
      <c r="HEW10" s="4"/>
      <c r="HEX10" s="4"/>
      <c r="HEY10" s="4"/>
      <c r="HFC10" s="4"/>
      <c r="HFD10" s="4"/>
      <c r="HFE10" s="4"/>
      <c r="HFF10" s="4"/>
      <c r="HFG10" s="4"/>
      <c r="HFH10" s="4"/>
      <c r="HFI10" s="4"/>
      <c r="HFJ10" s="4"/>
      <c r="HFK10" s="4"/>
      <c r="HFL10" s="4"/>
      <c r="HFM10" s="4"/>
      <c r="HFN10" s="4"/>
      <c r="HFR10" s="4"/>
      <c r="HFS10" s="4"/>
      <c r="HFT10" s="4"/>
      <c r="HFU10" s="4"/>
      <c r="HFV10" s="4"/>
      <c r="HFW10" s="4"/>
      <c r="HFX10" s="4"/>
      <c r="HFY10" s="4"/>
      <c r="HFZ10" s="4"/>
      <c r="HGA10" s="4"/>
      <c r="HGB10" s="4"/>
      <c r="HGC10" s="4"/>
      <c r="HGG10" s="4"/>
      <c r="HGH10" s="4"/>
      <c r="HGI10" s="4"/>
      <c r="HGJ10" s="4"/>
      <c r="HGK10" s="4"/>
      <c r="HGL10" s="4"/>
      <c r="HGM10" s="4"/>
      <c r="HGN10" s="4"/>
      <c r="HGO10" s="4"/>
      <c r="HGP10" s="4"/>
      <c r="HGQ10" s="4"/>
      <c r="HGR10" s="4"/>
      <c r="HGV10" s="4"/>
      <c r="HGW10" s="4"/>
      <c r="HGX10" s="4"/>
      <c r="HGY10" s="4"/>
      <c r="HGZ10" s="4"/>
      <c r="HHA10" s="4"/>
      <c r="HHB10" s="4"/>
      <c r="HHC10" s="4"/>
      <c r="HHD10" s="4"/>
      <c r="HHE10" s="4"/>
      <c r="HHF10" s="4"/>
      <c r="HHG10" s="4"/>
      <c r="HHK10" s="4"/>
      <c r="HHL10" s="4"/>
      <c r="HHM10" s="4"/>
      <c r="HHN10" s="4"/>
      <c r="HHO10" s="4"/>
      <c r="HHP10" s="4"/>
      <c r="HHQ10" s="4"/>
      <c r="HHR10" s="4"/>
      <c r="HHS10" s="4"/>
      <c r="HHT10" s="4"/>
      <c r="HHU10" s="4"/>
      <c r="HHV10" s="4"/>
      <c r="HHZ10" s="4"/>
      <c r="HIA10" s="4"/>
      <c r="HIB10" s="4"/>
      <c r="HIC10" s="4"/>
      <c r="HID10" s="4"/>
      <c r="HIE10" s="4"/>
      <c r="HIF10" s="4"/>
      <c r="HIG10" s="4"/>
      <c r="HIH10" s="4"/>
      <c r="HII10" s="4"/>
      <c r="HIJ10" s="4"/>
      <c r="HIK10" s="4"/>
      <c r="HIO10" s="4"/>
      <c r="HIP10" s="4"/>
      <c r="HIQ10" s="4"/>
      <c r="HIR10" s="4"/>
      <c r="HIS10" s="4"/>
      <c r="HIT10" s="4"/>
      <c r="HIU10" s="4"/>
      <c r="HIV10" s="4"/>
      <c r="HIW10" s="4"/>
      <c r="HIX10" s="4"/>
      <c r="HIY10" s="4"/>
      <c r="HIZ10" s="4"/>
      <c r="HJD10" s="4"/>
      <c r="HJE10" s="4"/>
      <c r="HJF10" s="4"/>
      <c r="HJG10" s="4"/>
      <c r="HJH10" s="4"/>
      <c r="HJI10" s="4"/>
      <c r="HJJ10" s="4"/>
      <c r="HJK10" s="4"/>
      <c r="HJL10" s="4"/>
      <c r="HJM10" s="4"/>
      <c r="HJN10" s="4"/>
      <c r="HJO10" s="4"/>
      <c r="HJS10" s="4"/>
      <c r="HJT10" s="4"/>
      <c r="HJU10" s="4"/>
      <c r="HJV10" s="4"/>
      <c r="HJW10" s="4"/>
      <c r="HJX10" s="4"/>
      <c r="HJY10" s="4"/>
      <c r="HJZ10" s="4"/>
      <c r="HKA10" s="4"/>
      <c r="HKB10" s="4"/>
      <c r="HKC10" s="4"/>
      <c r="HKD10" s="4"/>
      <c r="HKH10" s="4"/>
      <c r="HKI10" s="4"/>
      <c r="HKJ10" s="4"/>
      <c r="HKK10" s="4"/>
      <c r="HKL10" s="4"/>
      <c r="HKM10" s="4"/>
      <c r="HKN10" s="4"/>
      <c r="HKO10" s="4"/>
      <c r="HKP10" s="4"/>
      <c r="HKQ10" s="4"/>
      <c r="HKR10" s="4"/>
      <c r="HKS10" s="4"/>
      <c r="HKW10" s="4"/>
      <c r="HKX10" s="4"/>
      <c r="HKY10" s="4"/>
      <c r="HKZ10" s="4"/>
      <c r="HLA10" s="4"/>
      <c r="HLB10" s="4"/>
      <c r="HLC10" s="4"/>
      <c r="HLD10" s="4"/>
      <c r="HLE10" s="4"/>
      <c r="HLF10" s="4"/>
      <c r="HLG10" s="4"/>
      <c r="HLH10" s="4"/>
      <c r="HLL10" s="4"/>
      <c r="HLM10" s="4"/>
      <c r="HLN10" s="4"/>
      <c r="HLO10" s="4"/>
      <c r="HLP10" s="4"/>
      <c r="HLQ10" s="4"/>
      <c r="HLR10" s="4"/>
      <c r="HLS10" s="4"/>
      <c r="HLT10" s="4"/>
      <c r="HLU10" s="4"/>
      <c r="HLV10" s="4"/>
      <c r="HLW10" s="4"/>
      <c r="HMA10" s="4"/>
      <c r="HMB10" s="4"/>
      <c r="HMC10" s="4"/>
      <c r="HMD10" s="4"/>
      <c r="HME10" s="4"/>
      <c r="HMF10" s="4"/>
      <c r="HMG10" s="4"/>
      <c r="HMH10" s="4"/>
      <c r="HMI10" s="4"/>
      <c r="HMJ10" s="4"/>
      <c r="HMK10" s="4"/>
      <c r="HML10" s="4"/>
      <c r="HMP10" s="4"/>
      <c r="HMQ10" s="4"/>
      <c r="HMR10" s="4"/>
      <c r="HMS10" s="4"/>
      <c r="HMT10" s="4"/>
      <c r="HMU10" s="4"/>
      <c r="HMV10" s="4"/>
      <c r="HMW10" s="4"/>
      <c r="HMX10" s="4"/>
      <c r="HMY10" s="4"/>
      <c r="HMZ10" s="4"/>
      <c r="HNA10" s="4"/>
      <c r="HNE10" s="4"/>
      <c r="HNF10" s="4"/>
      <c r="HNG10" s="4"/>
      <c r="HNH10" s="4"/>
      <c r="HNI10" s="4"/>
      <c r="HNJ10" s="4"/>
      <c r="HNK10" s="4"/>
      <c r="HNL10" s="4"/>
      <c r="HNM10" s="4"/>
      <c r="HNN10" s="4"/>
      <c r="HNO10" s="4"/>
      <c r="HNP10" s="4"/>
      <c r="HNT10" s="4"/>
      <c r="HNU10" s="4"/>
      <c r="HNV10" s="4"/>
      <c r="HNW10" s="4"/>
      <c r="HNX10" s="4"/>
      <c r="HNY10" s="4"/>
      <c r="HNZ10" s="4"/>
      <c r="HOA10" s="4"/>
      <c r="HOB10" s="4"/>
      <c r="HOC10" s="4"/>
      <c r="HOD10" s="4"/>
      <c r="HOE10" s="4"/>
      <c r="HOI10" s="4"/>
      <c r="HOJ10" s="4"/>
      <c r="HOK10" s="4"/>
      <c r="HOL10" s="4"/>
      <c r="HOM10" s="4"/>
      <c r="HON10" s="4"/>
      <c r="HOO10" s="4"/>
      <c r="HOP10" s="4"/>
      <c r="HOQ10" s="4"/>
      <c r="HOR10" s="4"/>
      <c r="HOS10" s="4"/>
      <c r="HOT10" s="4"/>
      <c r="HOX10" s="4"/>
      <c r="HOY10" s="4"/>
      <c r="HOZ10" s="4"/>
      <c r="HPA10" s="4"/>
      <c r="HPB10" s="4"/>
      <c r="HPC10" s="4"/>
      <c r="HPD10" s="4"/>
      <c r="HPE10" s="4"/>
      <c r="HPF10" s="4"/>
      <c r="HPG10" s="4"/>
      <c r="HPH10" s="4"/>
      <c r="HPI10" s="4"/>
      <c r="HPM10" s="4"/>
      <c r="HPN10" s="4"/>
      <c r="HPO10" s="4"/>
      <c r="HPP10" s="4"/>
      <c r="HPQ10" s="4"/>
      <c r="HPR10" s="4"/>
      <c r="HPS10" s="4"/>
      <c r="HPT10" s="4"/>
      <c r="HPU10" s="4"/>
      <c r="HPV10" s="4"/>
      <c r="HPW10" s="4"/>
      <c r="HPX10" s="4"/>
      <c r="HQB10" s="4"/>
      <c r="HQC10" s="4"/>
      <c r="HQD10" s="4"/>
      <c r="HQE10" s="4"/>
      <c r="HQF10" s="4"/>
      <c r="HQG10" s="4"/>
      <c r="HQH10" s="4"/>
      <c r="HQI10" s="4"/>
      <c r="HQJ10" s="4"/>
      <c r="HQK10" s="4"/>
      <c r="HQL10" s="4"/>
      <c r="HQM10" s="4"/>
      <c r="HQQ10" s="4"/>
      <c r="HQR10" s="4"/>
      <c r="HQS10" s="4"/>
      <c r="HQT10" s="4"/>
      <c r="HQU10" s="4"/>
      <c r="HQV10" s="4"/>
      <c r="HQW10" s="4"/>
      <c r="HQX10" s="4"/>
      <c r="HQY10" s="4"/>
      <c r="HQZ10" s="4"/>
      <c r="HRA10" s="4"/>
      <c r="HRB10" s="4"/>
      <c r="HRF10" s="4"/>
      <c r="HRG10" s="4"/>
      <c r="HRH10" s="4"/>
      <c r="HRI10" s="4"/>
      <c r="HRJ10" s="4"/>
      <c r="HRK10" s="4"/>
      <c r="HRL10" s="4"/>
      <c r="HRM10" s="4"/>
      <c r="HRN10" s="4"/>
      <c r="HRO10" s="4"/>
      <c r="HRP10" s="4"/>
      <c r="HRQ10" s="4"/>
      <c r="HRU10" s="4"/>
      <c r="HRV10" s="4"/>
      <c r="HRW10" s="4"/>
      <c r="HRX10" s="4"/>
      <c r="HRY10" s="4"/>
      <c r="HRZ10" s="4"/>
      <c r="HSA10" s="4"/>
      <c r="HSB10" s="4"/>
      <c r="HSC10" s="4"/>
      <c r="HSD10" s="4"/>
      <c r="HSE10" s="4"/>
      <c r="HSF10" s="4"/>
      <c r="HSJ10" s="4"/>
      <c r="HSK10" s="4"/>
      <c r="HSL10" s="4"/>
      <c r="HSM10" s="4"/>
      <c r="HSN10" s="4"/>
      <c r="HSO10" s="4"/>
      <c r="HSP10" s="4"/>
      <c r="HSQ10" s="4"/>
      <c r="HSR10" s="4"/>
      <c r="HSS10" s="4"/>
      <c r="HST10" s="4"/>
      <c r="HSU10" s="4"/>
      <c r="HSY10" s="4"/>
      <c r="HSZ10" s="4"/>
      <c r="HTA10" s="4"/>
      <c r="HTB10" s="4"/>
      <c r="HTC10" s="4"/>
      <c r="HTD10" s="4"/>
      <c r="HTE10" s="4"/>
      <c r="HTF10" s="4"/>
      <c r="HTG10" s="4"/>
      <c r="HTH10" s="4"/>
      <c r="HTI10" s="4"/>
      <c r="HTJ10" s="4"/>
      <c r="HTN10" s="4"/>
      <c r="HTO10" s="4"/>
      <c r="HTP10" s="4"/>
      <c r="HTQ10" s="4"/>
      <c r="HTR10" s="4"/>
      <c r="HTS10" s="4"/>
      <c r="HTT10" s="4"/>
      <c r="HTU10" s="4"/>
      <c r="HTV10" s="4"/>
      <c r="HTW10" s="4"/>
      <c r="HTX10" s="4"/>
      <c r="HTY10" s="4"/>
      <c r="HUC10" s="4"/>
      <c r="HUD10" s="4"/>
      <c r="HUE10" s="4"/>
      <c r="HUF10" s="4"/>
      <c r="HUG10" s="4"/>
      <c r="HUH10" s="4"/>
      <c r="HUI10" s="4"/>
      <c r="HUJ10" s="4"/>
      <c r="HUK10" s="4"/>
      <c r="HUL10" s="4"/>
      <c r="HUM10" s="4"/>
      <c r="HUN10" s="4"/>
      <c r="HUR10" s="4"/>
      <c r="HUS10" s="4"/>
      <c r="HUT10" s="4"/>
      <c r="HUU10" s="4"/>
      <c r="HUV10" s="4"/>
      <c r="HUW10" s="4"/>
      <c r="HUX10" s="4"/>
      <c r="HUY10" s="4"/>
      <c r="HUZ10" s="4"/>
      <c r="HVA10" s="4"/>
      <c r="HVB10" s="4"/>
      <c r="HVC10" s="4"/>
      <c r="HVG10" s="4"/>
      <c r="HVH10" s="4"/>
      <c r="HVI10" s="4"/>
      <c r="HVJ10" s="4"/>
      <c r="HVK10" s="4"/>
      <c r="HVL10" s="4"/>
      <c r="HVM10" s="4"/>
      <c r="HVN10" s="4"/>
      <c r="HVO10" s="4"/>
      <c r="HVP10" s="4"/>
      <c r="HVQ10" s="4"/>
      <c r="HVR10" s="4"/>
      <c r="HVV10" s="4"/>
      <c r="HVW10" s="4"/>
      <c r="HVX10" s="4"/>
      <c r="HVY10" s="4"/>
      <c r="HVZ10" s="4"/>
      <c r="HWA10" s="4"/>
      <c r="HWB10" s="4"/>
      <c r="HWC10" s="4"/>
      <c r="HWD10" s="4"/>
      <c r="HWE10" s="4"/>
      <c r="HWF10" s="4"/>
      <c r="HWG10" s="4"/>
      <c r="HWK10" s="4"/>
      <c r="HWL10" s="4"/>
      <c r="HWM10" s="4"/>
      <c r="HWN10" s="4"/>
      <c r="HWO10" s="4"/>
      <c r="HWP10" s="4"/>
      <c r="HWQ10" s="4"/>
      <c r="HWR10" s="4"/>
      <c r="HWS10" s="4"/>
      <c r="HWT10" s="4"/>
      <c r="HWU10" s="4"/>
      <c r="HWV10" s="4"/>
      <c r="HWZ10" s="4"/>
      <c r="HXA10" s="4"/>
      <c r="HXB10" s="4"/>
      <c r="HXC10" s="4"/>
      <c r="HXD10" s="4"/>
      <c r="HXE10" s="4"/>
      <c r="HXF10" s="4"/>
      <c r="HXG10" s="4"/>
      <c r="HXH10" s="4"/>
      <c r="HXI10" s="4"/>
      <c r="HXJ10" s="4"/>
      <c r="HXK10" s="4"/>
      <c r="HXO10" s="4"/>
      <c r="HXP10" s="4"/>
      <c r="HXQ10" s="4"/>
      <c r="HXR10" s="4"/>
      <c r="HXS10" s="4"/>
      <c r="HXT10" s="4"/>
      <c r="HXU10" s="4"/>
      <c r="HXV10" s="4"/>
      <c r="HXW10" s="4"/>
      <c r="HXX10" s="4"/>
      <c r="HXY10" s="4"/>
      <c r="HXZ10" s="4"/>
      <c r="HYD10" s="4"/>
      <c r="HYE10" s="4"/>
      <c r="HYF10" s="4"/>
      <c r="HYG10" s="4"/>
      <c r="HYH10" s="4"/>
      <c r="HYI10" s="4"/>
      <c r="HYJ10" s="4"/>
      <c r="HYK10" s="4"/>
      <c r="HYL10" s="4"/>
      <c r="HYM10" s="4"/>
      <c r="HYN10" s="4"/>
      <c r="HYO10" s="4"/>
      <c r="HYS10" s="4"/>
      <c r="HYT10" s="4"/>
      <c r="HYU10" s="4"/>
      <c r="HYV10" s="4"/>
      <c r="HYW10" s="4"/>
      <c r="HYX10" s="4"/>
      <c r="HYY10" s="4"/>
      <c r="HYZ10" s="4"/>
      <c r="HZA10" s="4"/>
      <c r="HZB10" s="4"/>
      <c r="HZC10" s="4"/>
      <c r="HZD10" s="4"/>
      <c r="HZH10" s="4"/>
      <c r="HZI10" s="4"/>
      <c r="HZJ10" s="4"/>
      <c r="HZK10" s="4"/>
      <c r="HZL10" s="4"/>
      <c r="HZM10" s="4"/>
      <c r="HZN10" s="4"/>
      <c r="HZO10" s="4"/>
      <c r="HZP10" s="4"/>
      <c r="HZQ10" s="4"/>
      <c r="HZR10" s="4"/>
      <c r="HZS10" s="4"/>
      <c r="HZW10" s="4"/>
      <c r="HZX10" s="4"/>
      <c r="HZY10" s="4"/>
      <c r="HZZ10" s="4"/>
      <c r="IAA10" s="4"/>
      <c r="IAB10" s="4"/>
      <c r="IAC10" s="4"/>
      <c r="IAD10" s="4"/>
      <c r="IAE10" s="4"/>
      <c r="IAF10" s="4"/>
      <c r="IAG10" s="4"/>
      <c r="IAH10" s="4"/>
      <c r="IAL10" s="4"/>
      <c r="IAM10" s="4"/>
      <c r="IAN10" s="4"/>
      <c r="IAO10" s="4"/>
      <c r="IAP10" s="4"/>
      <c r="IAQ10" s="4"/>
      <c r="IAR10" s="4"/>
      <c r="IAS10" s="4"/>
      <c r="IAT10" s="4"/>
      <c r="IAU10" s="4"/>
      <c r="IAV10" s="4"/>
      <c r="IAW10" s="4"/>
      <c r="IBA10" s="4"/>
      <c r="IBB10" s="4"/>
      <c r="IBC10" s="4"/>
      <c r="IBD10" s="4"/>
      <c r="IBE10" s="4"/>
      <c r="IBF10" s="4"/>
      <c r="IBG10" s="4"/>
      <c r="IBH10" s="4"/>
      <c r="IBI10" s="4"/>
      <c r="IBJ10" s="4"/>
      <c r="IBK10" s="4"/>
      <c r="IBL10" s="4"/>
      <c r="IBP10" s="4"/>
      <c r="IBQ10" s="4"/>
      <c r="IBR10" s="4"/>
      <c r="IBS10" s="4"/>
      <c r="IBT10" s="4"/>
      <c r="IBU10" s="4"/>
      <c r="IBV10" s="4"/>
      <c r="IBW10" s="4"/>
      <c r="IBX10" s="4"/>
      <c r="IBY10" s="4"/>
      <c r="IBZ10" s="4"/>
      <c r="ICA10" s="4"/>
      <c r="ICE10" s="4"/>
      <c r="ICF10" s="4"/>
      <c r="ICG10" s="4"/>
      <c r="ICH10" s="4"/>
      <c r="ICI10" s="4"/>
      <c r="ICJ10" s="4"/>
      <c r="ICK10" s="4"/>
      <c r="ICL10" s="4"/>
      <c r="ICM10" s="4"/>
      <c r="ICN10" s="4"/>
      <c r="ICO10" s="4"/>
      <c r="ICP10" s="4"/>
      <c r="ICT10" s="4"/>
      <c r="ICU10" s="4"/>
      <c r="ICV10" s="4"/>
      <c r="ICW10" s="4"/>
      <c r="ICX10" s="4"/>
      <c r="ICY10" s="4"/>
      <c r="ICZ10" s="4"/>
      <c r="IDA10" s="4"/>
      <c r="IDB10" s="4"/>
      <c r="IDC10" s="4"/>
      <c r="IDD10" s="4"/>
      <c r="IDE10" s="4"/>
      <c r="IDI10" s="4"/>
      <c r="IDJ10" s="4"/>
      <c r="IDK10" s="4"/>
      <c r="IDL10" s="4"/>
      <c r="IDM10" s="4"/>
      <c r="IDN10" s="4"/>
      <c r="IDO10" s="4"/>
      <c r="IDP10" s="4"/>
      <c r="IDQ10" s="4"/>
      <c r="IDR10" s="4"/>
      <c r="IDS10" s="4"/>
      <c r="IDT10" s="4"/>
      <c r="IDX10" s="4"/>
      <c r="IDY10" s="4"/>
      <c r="IDZ10" s="4"/>
      <c r="IEA10" s="4"/>
      <c r="IEB10" s="4"/>
      <c r="IEC10" s="4"/>
      <c r="IED10" s="4"/>
      <c r="IEE10" s="4"/>
      <c r="IEF10" s="4"/>
      <c r="IEG10" s="4"/>
      <c r="IEH10" s="4"/>
      <c r="IEI10" s="4"/>
      <c r="IEM10" s="4"/>
      <c r="IEN10" s="4"/>
      <c r="IEO10" s="4"/>
      <c r="IEP10" s="4"/>
      <c r="IEQ10" s="4"/>
      <c r="IER10" s="4"/>
      <c r="IES10" s="4"/>
      <c r="IET10" s="4"/>
      <c r="IEU10" s="4"/>
      <c r="IEV10" s="4"/>
      <c r="IEW10" s="4"/>
      <c r="IEX10" s="4"/>
      <c r="IFB10" s="4"/>
      <c r="IFC10" s="4"/>
      <c r="IFD10" s="4"/>
      <c r="IFE10" s="4"/>
      <c r="IFF10" s="4"/>
      <c r="IFG10" s="4"/>
      <c r="IFH10" s="4"/>
      <c r="IFI10" s="4"/>
      <c r="IFJ10" s="4"/>
      <c r="IFK10" s="4"/>
      <c r="IFL10" s="4"/>
      <c r="IFM10" s="4"/>
      <c r="IFQ10" s="4"/>
      <c r="IFR10" s="4"/>
      <c r="IFS10" s="4"/>
      <c r="IFT10" s="4"/>
      <c r="IFU10" s="4"/>
      <c r="IFV10" s="4"/>
      <c r="IFW10" s="4"/>
      <c r="IFX10" s="4"/>
      <c r="IFY10" s="4"/>
      <c r="IFZ10" s="4"/>
      <c r="IGA10" s="4"/>
      <c r="IGB10" s="4"/>
      <c r="IGF10" s="4"/>
      <c r="IGG10" s="4"/>
      <c r="IGH10" s="4"/>
      <c r="IGI10" s="4"/>
      <c r="IGJ10" s="4"/>
      <c r="IGK10" s="4"/>
      <c r="IGL10" s="4"/>
      <c r="IGM10" s="4"/>
      <c r="IGN10" s="4"/>
      <c r="IGO10" s="4"/>
      <c r="IGP10" s="4"/>
      <c r="IGQ10" s="4"/>
      <c r="IGU10" s="4"/>
      <c r="IGV10" s="4"/>
      <c r="IGW10" s="4"/>
      <c r="IGX10" s="4"/>
      <c r="IGY10" s="4"/>
      <c r="IGZ10" s="4"/>
      <c r="IHA10" s="4"/>
      <c r="IHB10" s="4"/>
      <c r="IHC10" s="4"/>
      <c r="IHD10" s="4"/>
      <c r="IHE10" s="4"/>
      <c r="IHF10" s="4"/>
      <c r="IHJ10" s="4"/>
      <c r="IHK10" s="4"/>
      <c r="IHL10" s="4"/>
      <c r="IHM10" s="4"/>
      <c r="IHN10" s="4"/>
      <c r="IHO10" s="4"/>
      <c r="IHP10" s="4"/>
      <c r="IHQ10" s="4"/>
      <c r="IHR10" s="4"/>
      <c r="IHS10" s="4"/>
      <c r="IHT10" s="4"/>
      <c r="IHU10" s="4"/>
      <c r="IHY10" s="4"/>
      <c r="IHZ10" s="4"/>
      <c r="IIA10" s="4"/>
      <c r="IIB10" s="4"/>
      <c r="IIC10" s="4"/>
      <c r="IID10" s="4"/>
      <c r="IIE10" s="4"/>
      <c r="IIF10" s="4"/>
      <c r="IIG10" s="4"/>
      <c r="IIH10" s="4"/>
      <c r="III10" s="4"/>
      <c r="IIJ10" s="4"/>
      <c r="IIN10" s="4"/>
      <c r="IIO10" s="4"/>
      <c r="IIP10" s="4"/>
      <c r="IIQ10" s="4"/>
      <c r="IIR10" s="4"/>
      <c r="IIS10" s="4"/>
      <c r="IIT10" s="4"/>
      <c r="IIU10" s="4"/>
      <c r="IIV10" s="4"/>
      <c r="IIW10" s="4"/>
      <c r="IIX10" s="4"/>
      <c r="IIY10" s="4"/>
      <c r="IJC10" s="4"/>
      <c r="IJD10" s="4"/>
      <c r="IJE10" s="4"/>
      <c r="IJF10" s="4"/>
      <c r="IJG10" s="4"/>
      <c r="IJH10" s="4"/>
      <c r="IJI10" s="4"/>
      <c r="IJJ10" s="4"/>
      <c r="IJK10" s="4"/>
      <c r="IJL10" s="4"/>
      <c r="IJM10" s="4"/>
      <c r="IJN10" s="4"/>
      <c r="IJR10" s="4"/>
      <c r="IJS10" s="4"/>
      <c r="IJT10" s="4"/>
      <c r="IJU10" s="4"/>
      <c r="IJV10" s="4"/>
      <c r="IJW10" s="4"/>
      <c r="IJX10" s="4"/>
      <c r="IJY10" s="4"/>
      <c r="IJZ10" s="4"/>
      <c r="IKA10" s="4"/>
      <c r="IKB10" s="4"/>
      <c r="IKC10" s="4"/>
      <c r="IKG10" s="4"/>
      <c r="IKH10" s="4"/>
      <c r="IKI10" s="4"/>
      <c r="IKJ10" s="4"/>
      <c r="IKK10" s="4"/>
      <c r="IKL10" s="4"/>
      <c r="IKM10" s="4"/>
      <c r="IKN10" s="4"/>
      <c r="IKO10" s="4"/>
      <c r="IKP10" s="4"/>
      <c r="IKQ10" s="4"/>
      <c r="IKR10" s="4"/>
      <c r="IKV10" s="4"/>
      <c r="IKW10" s="4"/>
      <c r="IKX10" s="4"/>
      <c r="IKY10" s="4"/>
      <c r="IKZ10" s="4"/>
      <c r="ILA10" s="4"/>
      <c r="ILB10" s="4"/>
      <c r="ILC10" s="4"/>
      <c r="ILD10" s="4"/>
      <c r="ILE10" s="4"/>
      <c r="ILF10" s="4"/>
      <c r="ILG10" s="4"/>
      <c r="ILK10" s="4"/>
      <c r="ILL10" s="4"/>
      <c r="ILM10" s="4"/>
      <c r="ILN10" s="4"/>
      <c r="ILO10" s="4"/>
      <c r="ILP10" s="4"/>
      <c r="ILQ10" s="4"/>
      <c r="ILR10" s="4"/>
      <c r="ILS10" s="4"/>
      <c r="ILT10" s="4"/>
      <c r="ILU10" s="4"/>
      <c r="ILV10" s="4"/>
      <c r="ILZ10" s="4"/>
      <c r="IMA10" s="4"/>
      <c r="IMB10" s="4"/>
      <c r="IMC10" s="4"/>
      <c r="IMD10" s="4"/>
      <c r="IME10" s="4"/>
      <c r="IMF10" s="4"/>
      <c r="IMG10" s="4"/>
      <c r="IMH10" s="4"/>
      <c r="IMI10" s="4"/>
      <c r="IMJ10" s="4"/>
      <c r="IMK10" s="4"/>
      <c r="IMO10" s="4"/>
      <c r="IMP10" s="4"/>
      <c r="IMQ10" s="4"/>
      <c r="IMR10" s="4"/>
      <c r="IMS10" s="4"/>
      <c r="IMT10" s="4"/>
      <c r="IMU10" s="4"/>
      <c r="IMV10" s="4"/>
      <c r="IMW10" s="4"/>
      <c r="IMX10" s="4"/>
      <c r="IMY10" s="4"/>
      <c r="IMZ10" s="4"/>
      <c r="IND10" s="4"/>
      <c r="INE10" s="4"/>
      <c r="INF10" s="4"/>
      <c r="ING10" s="4"/>
      <c r="INH10" s="4"/>
      <c r="INI10" s="4"/>
      <c r="INJ10" s="4"/>
      <c r="INK10" s="4"/>
      <c r="INL10" s="4"/>
      <c r="INM10" s="4"/>
      <c r="INN10" s="4"/>
      <c r="INO10" s="4"/>
      <c r="INS10" s="4"/>
      <c r="INT10" s="4"/>
      <c r="INU10" s="4"/>
      <c r="INV10" s="4"/>
      <c r="INW10" s="4"/>
      <c r="INX10" s="4"/>
      <c r="INY10" s="4"/>
      <c r="INZ10" s="4"/>
      <c r="IOA10" s="4"/>
      <c r="IOB10" s="4"/>
      <c r="IOC10" s="4"/>
      <c r="IOD10" s="4"/>
      <c r="IOH10" s="4"/>
      <c r="IOI10" s="4"/>
      <c r="IOJ10" s="4"/>
      <c r="IOK10" s="4"/>
      <c r="IOL10" s="4"/>
      <c r="IOM10" s="4"/>
      <c r="ION10" s="4"/>
      <c r="IOO10" s="4"/>
      <c r="IOP10" s="4"/>
      <c r="IOQ10" s="4"/>
      <c r="IOR10" s="4"/>
      <c r="IOS10" s="4"/>
      <c r="IOW10" s="4"/>
      <c r="IOX10" s="4"/>
      <c r="IOY10" s="4"/>
      <c r="IOZ10" s="4"/>
      <c r="IPA10" s="4"/>
      <c r="IPB10" s="4"/>
      <c r="IPC10" s="4"/>
      <c r="IPD10" s="4"/>
      <c r="IPE10" s="4"/>
      <c r="IPF10" s="4"/>
      <c r="IPG10" s="4"/>
      <c r="IPH10" s="4"/>
      <c r="IPL10" s="4"/>
      <c r="IPM10" s="4"/>
      <c r="IPN10" s="4"/>
      <c r="IPO10" s="4"/>
      <c r="IPP10" s="4"/>
      <c r="IPQ10" s="4"/>
      <c r="IPR10" s="4"/>
      <c r="IPS10" s="4"/>
      <c r="IPT10" s="4"/>
      <c r="IPU10" s="4"/>
      <c r="IPV10" s="4"/>
      <c r="IPW10" s="4"/>
      <c r="IQA10" s="4"/>
      <c r="IQB10" s="4"/>
      <c r="IQC10" s="4"/>
      <c r="IQD10" s="4"/>
      <c r="IQE10" s="4"/>
      <c r="IQF10" s="4"/>
      <c r="IQG10" s="4"/>
      <c r="IQH10" s="4"/>
      <c r="IQI10" s="4"/>
      <c r="IQJ10" s="4"/>
      <c r="IQK10" s="4"/>
      <c r="IQL10" s="4"/>
      <c r="IQP10" s="4"/>
      <c r="IQQ10" s="4"/>
      <c r="IQR10" s="4"/>
      <c r="IQS10" s="4"/>
      <c r="IQT10" s="4"/>
      <c r="IQU10" s="4"/>
      <c r="IQV10" s="4"/>
      <c r="IQW10" s="4"/>
      <c r="IQX10" s="4"/>
      <c r="IQY10" s="4"/>
      <c r="IQZ10" s="4"/>
      <c r="IRA10" s="4"/>
      <c r="IRE10" s="4"/>
      <c r="IRF10" s="4"/>
      <c r="IRG10" s="4"/>
      <c r="IRH10" s="4"/>
      <c r="IRI10" s="4"/>
      <c r="IRJ10" s="4"/>
      <c r="IRK10" s="4"/>
      <c r="IRL10" s="4"/>
      <c r="IRM10" s="4"/>
      <c r="IRN10" s="4"/>
      <c r="IRO10" s="4"/>
      <c r="IRP10" s="4"/>
      <c r="IRT10" s="4"/>
      <c r="IRU10" s="4"/>
      <c r="IRV10" s="4"/>
      <c r="IRW10" s="4"/>
      <c r="IRX10" s="4"/>
      <c r="IRY10" s="4"/>
      <c r="IRZ10" s="4"/>
      <c r="ISA10" s="4"/>
      <c r="ISB10" s="4"/>
      <c r="ISC10" s="4"/>
      <c r="ISD10" s="4"/>
      <c r="ISE10" s="4"/>
      <c r="ISI10" s="4"/>
      <c r="ISJ10" s="4"/>
      <c r="ISK10" s="4"/>
      <c r="ISL10" s="4"/>
      <c r="ISM10" s="4"/>
      <c r="ISN10" s="4"/>
      <c r="ISO10" s="4"/>
      <c r="ISP10" s="4"/>
      <c r="ISQ10" s="4"/>
      <c r="ISR10" s="4"/>
      <c r="ISS10" s="4"/>
      <c r="IST10" s="4"/>
      <c r="ISX10" s="4"/>
      <c r="ISY10" s="4"/>
      <c r="ISZ10" s="4"/>
      <c r="ITA10" s="4"/>
      <c r="ITB10" s="4"/>
      <c r="ITC10" s="4"/>
      <c r="ITD10" s="4"/>
      <c r="ITE10" s="4"/>
      <c r="ITF10" s="4"/>
      <c r="ITG10" s="4"/>
      <c r="ITH10" s="4"/>
      <c r="ITI10" s="4"/>
      <c r="ITM10" s="4"/>
      <c r="ITN10" s="4"/>
      <c r="ITO10" s="4"/>
      <c r="ITP10" s="4"/>
      <c r="ITQ10" s="4"/>
      <c r="ITR10" s="4"/>
      <c r="ITS10" s="4"/>
      <c r="ITT10" s="4"/>
      <c r="ITU10" s="4"/>
      <c r="ITV10" s="4"/>
      <c r="ITW10" s="4"/>
      <c r="ITX10" s="4"/>
      <c r="IUB10" s="4"/>
      <c r="IUC10" s="4"/>
      <c r="IUD10" s="4"/>
      <c r="IUE10" s="4"/>
      <c r="IUF10" s="4"/>
      <c r="IUG10" s="4"/>
      <c r="IUH10" s="4"/>
      <c r="IUI10" s="4"/>
      <c r="IUJ10" s="4"/>
      <c r="IUK10" s="4"/>
      <c r="IUL10" s="4"/>
      <c r="IUM10" s="4"/>
      <c r="IUQ10" s="4"/>
      <c r="IUR10" s="4"/>
      <c r="IUS10" s="4"/>
      <c r="IUT10" s="4"/>
      <c r="IUU10" s="4"/>
      <c r="IUV10" s="4"/>
      <c r="IUW10" s="4"/>
      <c r="IUX10" s="4"/>
      <c r="IUY10" s="4"/>
      <c r="IUZ10" s="4"/>
      <c r="IVA10" s="4"/>
      <c r="IVB10" s="4"/>
      <c r="IVF10" s="4"/>
      <c r="IVG10" s="4"/>
      <c r="IVH10" s="4"/>
      <c r="IVI10" s="4"/>
      <c r="IVJ10" s="4"/>
      <c r="IVK10" s="4"/>
      <c r="IVL10" s="4"/>
      <c r="IVM10" s="4"/>
      <c r="IVN10" s="4"/>
      <c r="IVO10" s="4"/>
      <c r="IVP10" s="4"/>
      <c r="IVQ10" s="4"/>
      <c r="IVU10" s="4"/>
      <c r="IVV10" s="4"/>
      <c r="IVW10" s="4"/>
      <c r="IVX10" s="4"/>
      <c r="IVY10" s="4"/>
      <c r="IVZ10" s="4"/>
      <c r="IWA10" s="4"/>
      <c r="IWB10" s="4"/>
      <c r="IWC10" s="4"/>
      <c r="IWD10" s="4"/>
      <c r="IWE10" s="4"/>
      <c r="IWF10" s="4"/>
      <c r="IWJ10" s="4"/>
      <c r="IWK10" s="4"/>
      <c r="IWL10" s="4"/>
      <c r="IWM10" s="4"/>
      <c r="IWN10" s="4"/>
      <c r="IWO10" s="4"/>
      <c r="IWP10" s="4"/>
      <c r="IWQ10" s="4"/>
      <c r="IWR10" s="4"/>
      <c r="IWS10" s="4"/>
      <c r="IWT10" s="4"/>
      <c r="IWU10" s="4"/>
      <c r="IWY10" s="4"/>
      <c r="IWZ10" s="4"/>
      <c r="IXA10" s="4"/>
      <c r="IXB10" s="4"/>
      <c r="IXC10" s="4"/>
      <c r="IXD10" s="4"/>
      <c r="IXE10" s="4"/>
      <c r="IXF10" s="4"/>
      <c r="IXG10" s="4"/>
      <c r="IXH10" s="4"/>
      <c r="IXI10" s="4"/>
      <c r="IXJ10" s="4"/>
      <c r="IXN10" s="4"/>
      <c r="IXO10" s="4"/>
      <c r="IXP10" s="4"/>
      <c r="IXQ10" s="4"/>
      <c r="IXR10" s="4"/>
      <c r="IXS10" s="4"/>
      <c r="IXT10" s="4"/>
      <c r="IXU10" s="4"/>
      <c r="IXV10" s="4"/>
      <c r="IXW10" s="4"/>
      <c r="IXX10" s="4"/>
      <c r="IXY10" s="4"/>
      <c r="IYC10" s="4"/>
      <c r="IYD10" s="4"/>
      <c r="IYE10" s="4"/>
      <c r="IYF10" s="4"/>
      <c r="IYG10" s="4"/>
      <c r="IYH10" s="4"/>
      <c r="IYI10" s="4"/>
      <c r="IYJ10" s="4"/>
      <c r="IYK10" s="4"/>
      <c r="IYL10" s="4"/>
      <c r="IYM10" s="4"/>
      <c r="IYN10" s="4"/>
      <c r="IYR10" s="4"/>
      <c r="IYS10" s="4"/>
      <c r="IYT10" s="4"/>
      <c r="IYU10" s="4"/>
      <c r="IYV10" s="4"/>
      <c r="IYW10" s="4"/>
      <c r="IYX10" s="4"/>
      <c r="IYY10" s="4"/>
      <c r="IYZ10" s="4"/>
      <c r="IZA10" s="4"/>
      <c r="IZB10" s="4"/>
      <c r="IZC10" s="4"/>
      <c r="IZG10" s="4"/>
      <c r="IZH10" s="4"/>
      <c r="IZI10" s="4"/>
      <c r="IZJ10" s="4"/>
      <c r="IZK10" s="4"/>
      <c r="IZL10" s="4"/>
      <c r="IZM10" s="4"/>
      <c r="IZN10" s="4"/>
      <c r="IZO10" s="4"/>
      <c r="IZP10" s="4"/>
      <c r="IZQ10" s="4"/>
      <c r="IZR10" s="4"/>
      <c r="IZV10" s="4"/>
      <c r="IZW10" s="4"/>
      <c r="IZX10" s="4"/>
      <c r="IZY10" s="4"/>
      <c r="IZZ10" s="4"/>
      <c r="JAA10" s="4"/>
      <c r="JAB10" s="4"/>
      <c r="JAC10" s="4"/>
      <c r="JAD10" s="4"/>
      <c r="JAE10" s="4"/>
      <c r="JAF10" s="4"/>
      <c r="JAG10" s="4"/>
      <c r="JAK10" s="4"/>
      <c r="JAL10" s="4"/>
      <c r="JAM10" s="4"/>
      <c r="JAN10" s="4"/>
      <c r="JAO10" s="4"/>
      <c r="JAP10" s="4"/>
      <c r="JAQ10" s="4"/>
      <c r="JAR10" s="4"/>
      <c r="JAS10" s="4"/>
      <c r="JAT10" s="4"/>
      <c r="JAU10" s="4"/>
      <c r="JAV10" s="4"/>
      <c r="JAZ10" s="4"/>
      <c r="JBA10" s="4"/>
      <c r="JBB10" s="4"/>
      <c r="JBC10" s="4"/>
      <c r="JBD10" s="4"/>
      <c r="JBE10" s="4"/>
      <c r="JBF10" s="4"/>
      <c r="JBG10" s="4"/>
      <c r="JBH10" s="4"/>
      <c r="JBI10" s="4"/>
      <c r="JBJ10" s="4"/>
      <c r="JBK10" s="4"/>
      <c r="JBO10" s="4"/>
      <c r="JBP10" s="4"/>
      <c r="JBQ10" s="4"/>
      <c r="JBR10" s="4"/>
      <c r="JBS10" s="4"/>
      <c r="JBT10" s="4"/>
      <c r="JBU10" s="4"/>
      <c r="JBV10" s="4"/>
      <c r="JBW10" s="4"/>
      <c r="JBX10" s="4"/>
      <c r="JBY10" s="4"/>
      <c r="JBZ10" s="4"/>
      <c r="JCD10" s="4"/>
      <c r="JCE10" s="4"/>
      <c r="JCF10" s="4"/>
      <c r="JCG10" s="4"/>
      <c r="JCH10" s="4"/>
      <c r="JCI10" s="4"/>
      <c r="JCJ10" s="4"/>
      <c r="JCK10" s="4"/>
      <c r="JCL10" s="4"/>
      <c r="JCM10" s="4"/>
      <c r="JCN10" s="4"/>
      <c r="JCO10" s="4"/>
      <c r="JCS10" s="4"/>
      <c r="JCT10" s="4"/>
      <c r="JCU10" s="4"/>
      <c r="JCV10" s="4"/>
      <c r="JCW10" s="4"/>
      <c r="JCX10" s="4"/>
      <c r="JCY10" s="4"/>
      <c r="JCZ10" s="4"/>
      <c r="JDA10" s="4"/>
      <c r="JDB10" s="4"/>
      <c r="JDC10" s="4"/>
      <c r="JDD10" s="4"/>
      <c r="JDH10" s="4"/>
      <c r="JDI10" s="4"/>
      <c r="JDJ10" s="4"/>
      <c r="JDK10" s="4"/>
      <c r="JDL10" s="4"/>
      <c r="JDM10" s="4"/>
      <c r="JDN10" s="4"/>
      <c r="JDO10" s="4"/>
      <c r="JDP10" s="4"/>
      <c r="JDQ10" s="4"/>
      <c r="JDR10" s="4"/>
      <c r="JDS10" s="4"/>
      <c r="JDW10" s="4"/>
      <c r="JDX10" s="4"/>
      <c r="JDY10" s="4"/>
      <c r="JDZ10" s="4"/>
      <c r="JEA10" s="4"/>
      <c r="JEB10" s="4"/>
      <c r="JEC10" s="4"/>
      <c r="JED10" s="4"/>
      <c r="JEE10" s="4"/>
      <c r="JEF10" s="4"/>
      <c r="JEG10" s="4"/>
      <c r="JEH10" s="4"/>
      <c r="JEL10" s="4"/>
      <c r="JEM10" s="4"/>
      <c r="JEN10" s="4"/>
      <c r="JEO10" s="4"/>
      <c r="JEP10" s="4"/>
      <c r="JEQ10" s="4"/>
      <c r="JER10" s="4"/>
      <c r="JES10" s="4"/>
      <c r="JET10" s="4"/>
      <c r="JEU10" s="4"/>
      <c r="JEV10" s="4"/>
      <c r="JEW10" s="4"/>
      <c r="JFA10" s="4"/>
      <c r="JFB10" s="4"/>
      <c r="JFC10" s="4"/>
      <c r="JFD10" s="4"/>
      <c r="JFE10" s="4"/>
      <c r="JFF10" s="4"/>
      <c r="JFG10" s="4"/>
      <c r="JFH10" s="4"/>
      <c r="JFI10" s="4"/>
      <c r="JFJ10" s="4"/>
      <c r="JFK10" s="4"/>
      <c r="JFL10" s="4"/>
      <c r="JFP10" s="4"/>
      <c r="JFQ10" s="4"/>
      <c r="JFR10" s="4"/>
      <c r="JFS10" s="4"/>
      <c r="JFT10" s="4"/>
      <c r="JFU10" s="4"/>
      <c r="JFV10" s="4"/>
      <c r="JFW10" s="4"/>
      <c r="JFX10" s="4"/>
      <c r="JFY10" s="4"/>
      <c r="JFZ10" s="4"/>
      <c r="JGA10" s="4"/>
      <c r="JGE10" s="4"/>
      <c r="JGF10" s="4"/>
      <c r="JGG10" s="4"/>
      <c r="JGH10" s="4"/>
      <c r="JGI10" s="4"/>
      <c r="JGJ10" s="4"/>
      <c r="JGK10" s="4"/>
      <c r="JGL10" s="4"/>
      <c r="JGM10" s="4"/>
      <c r="JGN10" s="4"/>
      <c r="JGO10" s="4"/>
      <c r="JGP10" s="4"/>
      <c r="JGT10" s="4"/>
      <c r="JGU10" s="4"/>
      <c r="JGV10" s="4"/>
      <c r="JGW10" s="4"/>
      <c r="JGX10" s="4"/>
      <c r="JGY10" s="4"/>
      <c r="JGZ10" s="4"/>
      <c r="JHA10" s="4"/>
      <c r="JHB10" s="4"/>
      <c r="JHC10" s="4"/>
      <c r="JHD10" s="4"/>
      <c r="JHE10" s="4"/>
      <c r="JHI10" s="4"/>
      <c r="JHJ10" s="4"/>
      <c r="JHK10" s="4"/>
      <c r="JHL10" s="4"/>
      <c r="JHM10" s="4"/>
      <c r="JHN10" s="4"/>
      <c r="JHO10" s="4"/>
      <c r="JHP10" s="4"/>
      <c r="JHQ10" s="4"/>
      <c r="JHR10" s="4"/>
      <c r="JHS10" s="4"/>
      <c r="JHT10" s="4"/>
      <c r="JHX10" s="4"/>
      <c r="JHY10" s="4"/>
      <c r="JHZ10" s="4"/>
      <c r="JIA10" s="4"/>
      <c r="JIB10" s="4"/>
      <c r="JIC10" s="4"/>
      <c r="JID10" s="4"/>
      <c r="JIE10" s="4"/>
      <c r="JIF10" s="4"/>
      <c r="JIG10" s="4"/>
      <c r="JIH10" s="4"/>
      <c r="JII10" s="4"/>
      <c r="JIM10" s="4"/>
      <c r="JIN10" s="4"/>
      <c r="JIO10" s="4"/>
      <c r="JIP10" s="4"/>
      <c r="JIQ10" s="4"/>
      <c r="JIR10" s="4"/>
      <c r="JIS10" s="4"/>
      <c r="JIT10" s="4"/>
      <c r="JIU10" s="4"/>
      <c r="JIV10" s="4"/>
      <c r="JIW10" s="4"/>
      <c r="JIX10" s="4"/>
      <c r="JJB10" s="4"/>
      <c r="JJC10" s="4"/>
      <c r="JJD10" s="4"/>
      <c r="JJE10" s="4"/>
      <c r="JJF10" s="4"/>
      <c r="JJG10" s="4"/>
      <c r="JJH10" s="4"/>
      <c r="JJI10" s="4"/>
      <c r="JJJ10" s="4"/>
      <c r="JJK10" s="4"/>
      <c r="JJL10" s="4"/>
      <c r="JJM10" s="4"/>
      <c r="JJQ10" s="4"/>
      <c r="JJR10" s="4"/>
      <c r="JJS10" s="4"/>
      <c r="JJT10" s="4"/>
      <c r="JJU10" s="4"/>
      <c r="JJV10" s="4"/>
      <c r="JJW10" s="4"/>
      <c r="JJX10" s="4"/>
      <c r="JJY10" s="4"/>
      <c r="JJZ10" s="4"/>
      <c r="JKA10" s="4"/>
      <c r="JKB10" s="4"/>
      <c r="JKF10" s="4"/>
      <c r="JKG10" s="4"/>
      <c r="JKH10" s="4"/>
      <c r="JKI10" s="4"/>
      <c r="JKJ10" s="4"/>
      <c r="JKK10" s="4"/>
      <c r="JKL10" s="4"/>
      <c r="JKM10" s="4"/>
      <c r="JKN10" s="4"/>
      <c r="JKO10" s="4"/>
      <c r="JKP10" s="4"/>
      <c r="JKQ10" s="4"/>
      <c r="JKU10" s="4"/>
      <c r="JKV10" s="4"/>
      <c r="JKW10" s="4"/>
      <c r="JKX10" s="4"/>
      <c r="JKY10" s="4"/>
      <c r="JKZ10" s="4"/>
      <c r="JLA10" s="4"/>
      <c r="JLB10" s="4"/>
      <c r="JLC10" s="4"/>
      <c r="JLD10" s="4"/>
      <c r="JLE10" s="4"/>
      <c r="JLF10" s="4"/>
      <c r="JLJ10" s="4"/>
      <c r="JLK10" s="4"/>
      <c r="JLL10" s="4"/>
      <c r="JLM10" s="4"/>
      <c r="JLN10" s="4"/>
      <c r="JLO10" s="4"/>
      <c r="JLP10" s="4"/>
      <c r="JLQ10" s="4"/>
      <c r="JLR10" s="4"/>
      <c r="JLS10" s="4"/>
      <c r="JLT10" s="4"/>
      <c r="JLU10" s="4"/>
      <c r="JLY10" s="4"/>
      <c r="JLZ10" s="4"/>
      <c r="JMA10" s="4"/>
      <c r="JMB10" s="4"/>
      <c r="JMC10" s="4"/>
      <c r="JMD10" s="4"/>
      <c r="JME10" s="4"/>
      <c r="JMF10" s="4"/>
      <c r="JMG10" s="4"/>
      <c r="JMH10" s="4"/>
      <c r="JMI10" s="4"/>
      <c r="JMJ10" s="4"/>
      <c r="JMN10" s="4"/>
      <c r="JMO10" s="4"/>
      <c r="JMP10" s="4"/>
      <c r="JMQ10" s="4"/>
      <c r="JMR10" s="4"/>
      <c r="JMS10" s="4"/>
      <c r="JMT10" s="4"/>
      <c r="JMU10" s="4"/>
      <c r="JMV10" s="4"/>
      <c r="JMW10" s="4"/>
      <c r="JMX10" s="4"/>
      <c r="JMY10" s="4"/>
      <c r="JNC10" s="4"/>
      <c r="JND10" s="4"/>
      <c r="JNE10" s="4"/>
      <c r="JNF10" s="4"/>
      <c r="JNG10" s="4"/>
      <c r="JNH10" s="4"/>
      <c r="JNI10" s="4"/>
      <c r="JNJ10" s="4"/>
      <c r="JNK10" s="4"/>
      <c r="JNL10" s="4"/>
      <c r="JNM10" s="4"/>
      <c r="JNN10" s="4"/>
      <c r="JNR10" s="4"/>
      <c r="JNS10" s="4"/>
      <c r="JNT10" s="4"/>
      <c r="JNU10" s="4"/>
      <c r="JNV10" s="4"/>
      <c r="JNW10" s="4"/>
      <c r="JNX10" s="4"/>
      <c r="JNY10" s="4"/>
      <c r="JNZ10" s="4"/>
      <c r="JOA10" s="4"/>
      <c r="JOB10" s="4"/>
      <c r="JOC10" s="4"/>
      <c r="JOG10" s="4"/>
      <c r="JOH10" s="4"/>
      <c r="JOI10" s="4"/>
      <c r="JOJ10" s="4"/>
      <c r="JOK10" s="4"/>
      <c r="JOL10" s="4"/>
      <c r="JOM10" s="4"/>
      <c r="JON10" s="4"/>
      <c r="JOO10" s="4"/>
      <c r="JOP10" s="4"/>
      <c r="JOQ10" s="4"/>
      <c r="JOR10" s="4"/>
      <c r="JOV10" s="4"/>
      <c r="JOW10" s="4"/>
      <c r="JOX10" s="4"/>
      <c r="JOY10" s="4"/>
      <c r="JOZ10" s="4"/>
      <c r="JPA10" s="4"/>
      <c r="JPB10" s="4"/>
      <c r="JPC10" s="4"/>
      <c r="JPD10" s="4"/>
      <c r="JPE10" s="4"/>
      <c r="JPF10" s="4"/>
      <c r="JPG10" s="4"/>
      <c r="JPK10" s="4"/>
      <c r="JPL10" s="4"/>
      <c r="JPM10" s="4"/>
      <c r="JPN10" s="4"/>
      <c r="JPO10" s="4"/>
      <c r="JPP10" s="4"/>
      <c r="JPQ10" s="4"/>
      <c r="JPR10" s="4"/>
      <c r="JPS10" s="4"/>
      <c r="JPT10" s="4"/>
      <c r="JPU10" s="4"/>
      <c r="JPV10" s="4"/>
      <c r="JPZ10" s="4"/>
      <c r="JQA10" s="4"/>
      <c r="JQB10" s="4"/>
      <c r="JQC10" s="4"/>
      <c r="JQD10" s="4"/>
      <c r="JQE10" s="4"/>
      <c r="JQF10" s="4"/>
      <c r="JQG10" s="4"/>
      <c r="JQH10" s="4"/>
      <c r="JQI10" s="4"/>
      <c r="JQJ10" s="4"/>
      <c r="JQK10" s="4"/>
      <c r="JQO10" s="4"/>
      <c r="JQP10" s="4"/>
      <c r="JQQ10" s="4"/>
      <c r="JQR10" s="4"/>
      <c r="JQS10" s="4"/>
      <c r="JQT10" s="4"/>
      <c r="JQU10" s="4"/>
      <c r="JQV10" s="4"/>
      <c r="JQW10" s="4"/>
      <c r="JQX10" s="4"/>
      <c r="JQY10" s="4"/>
      <c r="JQZ10" s="4"/>
      <c r="JRD10" s="4"/>
      <c r="JRE10" s="4"/>
      <c r="JRF10" s="4"/>
      <c r="JRG10" s="4"/>
      <c r="JRH10" s="4"/>
      <c r="JRI10" s="4"/>
      <c r="JRJ10" s="4"/>
      <c r="JRK10" s="4"/>
      <c r="JRL10" s="4"/>
      <c r="JRM10" s="4"/>
      <c r="JRN10" s="4"/>
      <c r="JRO10" s="4"/>
      <c r="JRS10" s="4"/>
      <c r="JRT10" s="4"/>
      <c r="JRU10" s="4"/>
      <c r="JRV10" s="4"/>
      <c r="JRW10" s="4"/>
      <c r="JRX10" s="4"/>
      <c r="JRY10" s="4"/>
      <c r="JRZ10" s="4"/>
      <c r="JSA10" s="4"/>
      <c r="JSB10" s="4"/>
      <c r="JSC10" s="4"/>
      <c r="JSD10" s="4"/>
      <c r="JSH10" s="4"/>
      <c r="JSI10" s="4"/>
      <c r="JSJ10" s="4"/>
      <c r="JSK10" s="4"/>
      <c r="JSL10" s="4"/>
      <c r="JSM10" s="4"/>
      <c r="JSN10" s="4"/>
      <c r="JSO10" s="4"/>
      <c r="JSP10" s="4"/>
      <c r="JSQ10" s="4"/>
      <c r="JSR10" s="4"/>
      <c r="JSS10" s="4"/>
      <c r="JSW10" s="4"/>
      <c r="JSX10" s="4"/>
      <c r="JSY10" s="4"/>
      <c r="JSZ10" s="4"/>
      <c r="JTA10" s="4"/>
      <c r="JTB10" s="4"/>
      <c r="JTC10" s="4"/>
      <c r="JTD10" s="4"/>
      <c r="JTE10" s="4"/>
      <c r="JTF10" s="4"/>
      <c r="JTG10" s="4"/>
      <c r="JTH10" s="4"/>
      <c r="JTL10" s="4"/>
      <c r="JTM10" s="4"/>
      <c r="JTN10" s="4"/>
      <c r="JTO10" s="4"/>
      <c r="JTP10" s="4"/>
      <c r="JTQ10" s="4"/>
      <c r="JTR10" s="4"/>
      <c r="JTS10" s="4"/>
      <c r="JTT10" s="4"/>
      <c r="JTU10" s="4"/>
      <c r="JTV10" s="4"/>
      <c r="JTW10" s="4"/>
      <c r="JUA10" s="4"/>
      <c r="JUB10" s="4"/>
      <c r="JUC10" s="4"/>
      <c r="JUD10" s="4"/>
      <c r="JUE10" s="4"/>
      <c r="JUF10" s="4"/>
      <c r="JUG10" s="4"/>
      <c r="JUH10" s="4"/>
      <c r="JUI10" s="4"/>
      <c r="JUJ10" s="4"/>
      <c r="JUK10" s="4"/>
      <c r="JUL10" s="4"/>
      <c r="JUP10" s="4"/>
      <c r="JUQ10" s="4"/>
      <c r="JUR10" s="4"/>
      <c r="JUS10" s="4"/>
      <c r="JUT10" s="4"/>
      <c r="JUU10" s="4"/>
      <c r="JUV10" s="4"/>
      <c r="JUW10" s="4"/>
      <c r="JUX10" s="4"/>
      <c r="JUY10" s="4"/>
      <c r="JUZ10" s="4"/>
      <c r="JVA10" s="4"/>
      <c r="JVE10" s="4"/>
      <c r="JVF10" s="4"/>
      <c r="JVG10" s="4"/>
      <c r="JVH10" s="4"/>
      <c r="JVI10" s="4"/>
      <c r="JVJ10" s="4"/>
      <c r="JVK10" s="4"/>
      <c r="JVL10" s="4"/>
      <c r="JVM10" s="4"/>
      <c r="JVN10" s="4"/>
      <c r="JVO10" s="4"/>
      <c r="JVP10" s="4"/>
      <c r="JVT10" s="4"/>
      <c r="JVU10" s="4"/>
      <c r="JVV10" s="4"/>
      <c r="JVW10" s="4"/>
      <c r="JVX10" s="4"/>
      <c r="JVY10" s="4"/>
      <c r="JVZ10" s="4"/>
      <c r="JWA10" s="4"/>
      <c r="JWB10" s="4"/>
      <c r="JWC10" s="4"/>
      <c r="JWD10" s="4"/>
      <c r="JWE10" s="4"/>
      <c r="JWI10" s="4"/>
      <c r="JWJ10" s="4"/>
      <c r="JWK10" s="4"/>
      <c r="JWL10" s="4"/>
      <c r="JWM10" s="4"/>
      <c r="JWN10" s="4"/>
      <c r="JWO10" s="4"/>
      <c r="JWP10" s="4"/>
      <c r="JWQ10" s="4"/>
      <c r="JWR10" s="4"/>
      <c r="JWS10" s="4"/>
      <c r="JWT10" s="4"/>
      <c r="JWX10" s="4"/>
      <c r="JWY10" s="4"/>
      <c r="JWZ10" s="4"/>
      <c r="JXA10" s="4"/>
      <c r="JXB10" s="4"/>
      <c r="JXC10" s="4"/>
      <c r="JXD10" s="4"/>
      <c r="JXE10" s="4"/>
      <c r="JXF10" s="4"/>
      <c r="JXG10" s="4"/>
      <c r="JXH10" s="4"/>
      <c r="JXI10" s="4"/>
      <c r="JXM10" s="4"/>
      <c r="JXN10" s="4"/>
      <c r="JXO10" s="4"/>
      <c r="JXP10" s="4"/>
      <c r="JXQ10" s="4"/>
      <c r="JXR10" s="4"/>
      <c r="JXS10" s="4"/>
      <c r="JXT10" s="4"/>
      <c r="JXU10" s="4"/>
      <c r="JXV10" s="4"/>
      <c r="JXW10" s="4"/>
      <c r="JXX10" s="4"/>
      <c r="JYB10" s="4"/>
      <c r="JYC10" s="4"/>
      <c r="JYD10" s="4"/>
      <c r="JYE10" s="4"/>
      <c r="JYF10" s="4"/>
      <c r="JYG10" s="4"/>
      <c r="JYH10" s="4"/>
      <c r="JYI10" s="4"/>
      <c r="JYJ10" s="4"/>
      <c r="JYK10" s="4"/>
      <c r="JYL10" s="4"/>
      <c r="JYM10" s="4"/>
      <c r="JYQ10" s="4"/>
      <c r="JYR10" s="4"/>
      <c r="JYS10" s="4"/>
      <c r="JYT10" s="4"/>
      <c r="JYU10" s="4"/>
      <c r="JYV10" s="4"/>
      <c r="JYW10" s="4"/>
      <c r="JYX10" s="4"/>
      <c r="JYY10" s="4"/>
      <c r="JYZ10" s="4"/>
      <c r="JZA10" s="4"/>
      <c r="JZB10" s="4"/>
      <c r="JZF10" s="4"/>
      <c r="JZG10" s="4"/>
      <c r="JZH10" s="4"/>
      <c r="JZI10" s="4"/>
      <c r="JZJ10" s="4"/>
      <c r="JZK10" s="4"/>
      <c r="JZL10" s="4"/>
      <c r="JZM10" s="4"/>
      <c r="JZN10" s="4"/>
      <c r="JZO10" s="4"/>
      <c r="JZP10" s="4"/>
      <c r="JZQ10" s="4"/>
      <c r="JZU10" s="4"/>
      <c r="JZV10" s="4"/>
      <c r="JZW10" s="4"/>
      <c r="JZX10" s="4"/>
      <c r="JZY10" s="4"/>
      <c r="JZZ10" s="4"/>
      <c r="KAA10" s="4"/>
      <c r="KAB10" s="4"/>
      <c r="KAC10" s="4"/>
      <c r="KAD10" s="4"/>
      <c r="KAE10" s="4"/>
      <c r="KAF10" s="4"/>
      <c r="KAJ10" s="4"/>
      <c r="KAK10" s="4"/>
      <c r="KAL10" s="4"/>
      <c r="KAM10" s="4"/>
      <c r="KAN10" s="4"/>
      <c r="KAO10" s="4"/>
      <c r="KAP10" s="4"/>
      <c r="KAQ10" s="4"/>
      <c r="KAR10" s="4"/>
      <c r="KAS10" s="4"/>
      <c r="KAT10" s="4"/>
      <c r="KAU10" s="4"/>
      <c r="KAY10" s="4"/>
      <c r="KAZ10" s="4"/>
      <c r="KBA10" s="4"/>
      <c r="KBB10" s="4"/>
      <c r="KBC10" s="4"/>
      <c r="KBD10" s="4"/>
      <c r="KBE10" s="4"/>
      <c r="KBF10" s="4"/>
      <c r="KBG10" s="4"/>
      <c r="KBH10" s="4"/>
      <c r="KBI10" s="4"/>
      <c r="KBJ10" s="4"/>
      <c r="KBN10" s="4"/>
      <c r="KBO10" s="4"/>
      <c r="KBP10" s="4"/>
      <c r="KBQ10" s="4"/>
      <c r="KBR10" s="4"/>
      <c r="KBS10" s="4"/>
      <c r="KBT10" s="4"/>
      <c r="KBU10" s="4"/>
      <c r="KBV10" s="4"/>
      <c r="KBW10" s="4"/>
      <c r="KBX10" s="4"/>
      <c r="KBY10" s="4"/>
      <c r="KCC10" s="4"/>
      <c r="KCD10" s="4"/>
      <c r="KCE10" s="4"/>
      <c r="KCF10" s="4"/>
      <c r="KCG10" s="4"/>
      <c r="KCH10" s="4"/>
      <c r="KCI10" s="4"/>
      <c r="KCJ10" s="4"/>
      <c r="KCK10" s="4"/>
      <c r="KCL10" s="4"/>
      <c r="KCM10" s="4"/>
      <c r="KCN10" s="4"/>
      <c r="KCR10" s="4"/>
      <c r="KCS10" s="4"/>
      <c r="KCT10" s="4"/>
      <c r="KCU10" s="4"/>
      <c r="KCV10" s="4"/>
      <c r="KCW10" s="4"/>
      <c r="KCX10" s="4"/>
      <c r="KCY10" s="4"/>
      <c r="KCZ10" s="4"/>
      <c r="KDA10" s="4"/>
      <c r="KDB10" s="4"/>
      <c r="KDC10" s="4"/>
      <c r="KDG10" s="4"/>
      <c r="KDH10" s="4"/>
      <c r="KDI10" s="4"/>
      <c r="KDJ10" s="4"/>
      <c r="KDK10" s="4"/>
      <c r="KDL10" s="4"/>
      <c r="KDM10" s="4"/>
      <c r="KDN10" s="4"/>
      <c r="KDO10" s="4"/>
      <c r="KDP10" s="4"/>
      <c r="KDQ10" s="4"/>
      <c r="KDR10" s="4"/>
      <c r="KDV10" s="4"/>
      <c r="KDW10" s="4"/>
      <c r="KDX10" s="4"/>
      <c r="KDY10" s="4"/>
      <c r="KDZ10" s="4"/>
      <c r="KEA10" s="4"/>
      <c r="KEB10" s="4"/>
      <c r="KEC10" s="4"/>
      <c r="KED10" s="4"/>
      <c r="KEE10" s="4"/>
      <c r="KEF10" s="4"/>
      <c r="KEG10" s="4"/>
      <c r="KEK10" s="4"/>
      <c r="KEL10" s="4"/>
      <c r="KEM10" s="4"/>
      <c r="KEN10" s="4"/>
      <c r="KEO10" s="4"/>
      <c r="KEP10" s="4"/>
      <c r="KEQ10" s="4"/>
      <c r="KER10" s="4"/>
      <c r="KES10" s="4"/>
      <c r="KET10" s="4"/>
      <c r="KEU10" s="4"/>
      <c r="KEV10" s="4"/>
      <c r="KEZ10" s="4"/>
      <c r="KFA10" s="4"/>
      <c r="KFB10" s="4"/>
      <c r="KFC10" s="4"/>
      <c r="KFD10" s="4"/>
      <c r="KFE10" s="4"/>
      <c r="KFF10" s="4"/>
      <c r="KFG10" s="4"/>
      <c r="KFH10" s="4"/>
      <c r="KFI10" s="4"/>
      <c r="KFJ10" s="4"/>
      <c r="KFK10" s="4"/>
      <c r="KFO10" s="4"/>
      <c r="KFP10" s="4"/>
      <c r="KFQ10" s="4"/>
      <c r="KFR10" s="4"/>
      <c r="KFS10" s="4"/>
      <c r="KFT10" s="4"/>
      <c r="KFU10" s="4"/>
      <c r="KFV10" s="4"/>
      <c r="KFW10" s="4"/>
      <c r="KFX10" s="4"/>
      <c r="KFY10" s="4"/>
      <c r="KFZ10" s="4"/>
      <c r="KGD10" s="4"/>
      <c r="KGE10" s="4"/>
      <c r="KGF10" s="4"/>
      <c r="KGG10" s="4"/>
      <c r="KGH10" s="4"/>
      <c r="KGI10" s="4"/>
      <c r="KGJ10" s="4"/>
      <c r="KGK10" s="4"/>
      <c r="KGL10" s="4"/>
      <c r="KGM10" s="4"/>
      <c r="KGN10" s="4"/>
      <c r="KGO10" s="4"/>
      <c r="KGS10" s="4"/>
      <c r="KGT10" s="4"/>
      <c r="KGU10" s="4"/>
      <c r="KGV10" s="4"/>
      <c r="KGW10" s="4"/>
      <c r="KGX10" s="4"/>
      <c r="KGY10" s="4"/>
      <c r="KGZ10" s="4"/>
      <c r="KHA10" s="4"/>
      <c r="KHB10" s="4"/>
      <c r="KHC10" s="4"/>
      <c r="KHD10" s="4"/>
      <c r="KHH10" s="4"/>
      <c r="KHI10" s="4"/>
      <c r="KHJ10" s="4"/>
      <c r="KHK10" s="4"/>
      <c r="KHL10" s="4"/>
      <c r="KHM10" s="4"/>
      <c r="KHN10" s="4"/>
      <c r="KHO10" s="4"/>
      <c r="KHP10" s="4"/>
      <c r="KHQ10" s="4"/>
      <c r="KHR10" s="4"/>
      <c r="KHS10" s="4"/>
      <c r="KHW10" s="4"/>
      <c r="KHX10" s="4"/>
      <c r="KHY10" s="4"/>
      <c r="KHZ10" s="4"/>
      <c r="KIA10" s="4"/>
      <c r="KIB10" s="4"/>
      <c r="KIC10" s="4"/>
      <c r="KID10" s="4"/>
      <c r="KIE10" s="4"/>
      <c r="KIF10" s="4"/>
      <c r="KIG10" s="4"/>
      <c r="KIH10" s="4"/>
      <c r="KIL10" s="4"/>
      <c r="KIM10" s="4"/>
      <c r="KIN10" s="4"/>
      <c r="KIO10" s="4"/>
      <c r="KIP10" s="4"/>
      <c r="KIQ10" s="4"/>
      <c r="KIR10" s="4"/>
      <c r="KIS10" s="4"/>
      <c r="KIT10" s="4"/>
      <c r="KIU10" s="4"/>
      <c r="KIV10" s="4"/>
      <c r="KIW10" s="4"/>
      <c r="KJA10" s="4"/>
      <c r="KJB10" s="4"/>
      <c r="KJC10" s="4"/>
      <c r="KJD10" s="4"/>
      <c r="KJE10" s="4"/>
      <c r="KJF10" s="4"/>
      <c r="KJG10" s="4"/>
      <c r="KJH10" s="4"/>
      <c r="KJI10" s="4"/>
      <c r="KJJ10" s="4"/>
      <c r="KJK10" s="4"/>
      <c r="KJL10" s="4"/>
      <c r="KJP10" s="4"/>
      <c r="KJQ10" s="4"/>
      <c r="KJR10" s="4"/>
      <c r="KJS10" s="4"/>
      <c r="KJT10" s="4"/>
      <c r="KJU10" s="4"/>
      <c r="KJV10" s="4"/>
      <c r="KJW10" s="4"/>
      <c r="KJX10" s="4"/>
      <c r="KJY10" s="4"/>
      <c r="KJZ10" s="4"/>
      <c r="KKA10" s="4"/>
      <c r="KKE10" s="4"/>
      <c r="KKF10" s="4"/>
      <c r="KKG10" s="4"/>
      <c r="KKH10" s="4"/>
      <c r="KKI10" s="4"/>
      <c r="KKJ10" s="4"/>
      <c r="KKK10" s="4"/>
      <c r="KKL10" s="4"/>
      <c r="KKM10" s="4"/>
      <c r="KKN10" s="4"/>
      <c r="KKO10" s="4"/>
      <c r="KKP10" s="4"/>
      <c r="KKT10" s="4"/>
      <c r="KKU10" s="4"/>
      <c r="KKV10" s="4"/>
      <c r="KKW10" s="4"/>
      <c r="KKX10" s="4"/>
      <c r="KKY10" s="4"/>
      <c r="KKZ10" s="4"/>
      <c r="KLA10" s="4"/>
      <c r="KLB10" s="4"/>
      <c r="KLC10" s="4"/>
      <c r="KLD10" s="4"/>
      <c r="KLE10" s="4"/>
      <c r="KLI10" s="4"/>
      <c r="KLJ10" s="4"/>
      <c r="KLK10" s="4"/>
      <c r="KLL10" s="4"/>
      <c r="KLM10" s="4"/>
      <c r="KLN10" s="4"/>
      <c r="KLO10" s="4"/>
      <c r="KLP10" s="4"/>
      <c r="KLQ10" s="4"/>
      <c r="KLR10" s="4"/>
      <c r="KLS10" s="4"/>
      <c r="KLT10" s="4"/>
      <c r="KLX10" s="4"/>
      <c r="KLY10" s="4"/>
      <c r="KLZ10" s="4"/>
      <c r="KMA10" s="4"/>
      <c r="KMB10" s="4"/>
      <c r="KMC10" s="4"/>
      <c r="KMD10" s="4"/>
      <c r="KME10" s="4"/>
      <c r="KMF10" s="4"/>
      <c r="KMG10" s="4"/>
      <c r="KMH10" s="4"/>
      <c r="KMI10" s="4"/>
      <c r="KMM10" s="4"/>
      <c r="KMN10" s="4"/>
      <c r="KMO10" s="4"/>
      <c r="KMP10" s="4"/>
      <c r="KMQ10" s="4"/>
      <c r="KMR10" s="4"/>
      <c r="KMS10" s="4"/>
      <c r="KMT10" s="4"/>
      <c r="KMU10" s="4"/>
      <c r="KMV10" s="4"/>
      <c r="KMW10" s="4"/>
      <c r="KMX10" s="4"/>
      <c r="KNB10" s="4"/>
      <c r="KNC10" s="4"/>
      <c r="KND10" s="4"/>
      <c r="KNE10" s="4"/>
      <c r="KNF10" s="4"/>
      <c r="KNG10" s="4"/>
      <c r="KNH10" s="4"/>
      <c r="KNI10" s="4"/>
      <c r="KNJ10" s="4"/>
      <c r="KNK10" s="4"/>
      <c r="KNL10" s="4"/>
      <c r="KNM10" s="4"/>
      <c r="KNQ10" s="4"/>
      <c r="KNR10" s="4"/>
      <c r="KNS10" s="4"/>
      <c r="KNT10" s="4"/>
      <c r="KNU10" s="4"/>
      <c r="KNV10" s="4"/>
      <c r="KNW10" s="4"/>
      <c r="KNX10" s="4"/>
      <c r="KNY10" s="4"/>
      <c r="KNZ10" s="4"/>
      <c r="KOA10" s="4"/>
      <c r="KOB10" s="4"/>
      <c r="KOF10" s="4"/>
      <c r="KOG10" s="4"/>
      <c r="KOH10" s="4"/>
      <c r="KOI10" s="4"/>
      <c r="KOJ10" s="4"/>
      <c r="KOK10" s="4"/>
      <c r="KOL10" s="4"/>
      <c r="KOM10" s="4"/>
      <c r="KON10" s="4"/>
      <c r="KOO10" s="4"/>
      <c r="KOP10" s="4"/>
      <c r="KOQ10" s="4"/>
      <c r="KOU10" s="4"/>
      <c r="KOV10" s="4"/>
      <c r="KOW10" s="4"/>
      <c r="KOX10" s="4"/>
      <c r="KOY10" s="4"/>
      <c r="KOZ10" s="4"/>
      <c r="KPA10" s="4"/>
      <c r="KPB10" s="4"/>
      <c r="KPC10" s="4"/>
      <c r="KPD10" s="4"/>
      <c r="KPE10" s="4"/>
      <c r="KPF10" s="4"/>
      <c r="KPJ10" s="4"/>
      <c r="KPK10" s="4"/>
      <c r="KPL10" s="4"/>
      <c r="KPM10" s="4"/>
      <c r="KPN10" s="4"/>
      <c r="KPO10" s="4"/>
      <c r="KPP10" s="4"/>
      <c r="KPQ10" s="4"/>
      <c r="KPR10" s="4"/>
      <c r="KPS10" s="4"/>
      <c r="KPT10" s="4"/>
      <c r="KPU10" s="4"/>
      <c r="KPY10" s="4"/>
      <c r="KPZ10" s="4"/>
      <c r="KQA10" s="4"/>
      <c r="KQB10" s="4"/>
      <c r="KQC10" s="4"/>
      <c r="KQD10" s="4"/>
      <c r="KQE10" s="4"/>
      <c r="KQF10" s="4"/>
      <c r="KQG10" s="4"/>
      <c r="KQH10" s="4"/>
      <c r="KQI10" s="4"/>
      <c r="KQJ10" s="4"/>
      <c r="KQN10" s="4"/>
      <c r="KQO10" s="4"/>
      <c r="KQP10" s="4"/>
      <c r="KQQ10" s="4"/>
      <c r="KQR10" s="4"/>
      <c r="KQS10" s="4"/>
      <c r="KQT10" s="4"/>
      <c r="KQU10" s="4"/>
      <c r="KQV10" s="4"/>
      <c r="KQW10" s="4"/>
      <c r="KQX10" s="4"/>
      <c r="KQY10" s="4"/>
      <c r="KRC10" s="4"/>
      <c r="KRD10" s="4"/>
      <c r="KRE10" s="4"/>
      <c r="KRF10" s="4"/>
      <c r="KRG10" s="4"/>
      <c r="KRH10" s="4"/>
      <c r="KRI10" s="4"/>
      <c r="KRJ10" s="4"/>
      <c r="KRK10" s="4"/>
      <c r="KRL10" s="4"/>
      <c r="KRM10" s="4"/>
      <c r="KRN10" s="4"/>
      <c r="KRR10" s="4"/>
      <c r="KRS10" s="4"/>
      <c r="KRT10" s="4"/>
      <c r="KRU10" s="4"/>
      <c r="KRV10" s="4"/>
      <c r="KRW10" s="4"/>
      <c r="KRX10" s="4"/>
      <c r="KRY10" s="4"/>
      <c r="KRZ10" s="4"/>
      <c r="KSA10" s="4"/>
      <c r="KSB10" s="4"/>
      <c r="KSC10" s="4"/>
      <c r="KSG10" s="4"/>
      <c r="KSH10" s="4"/>
      <c r="KSI10" s="4"/>
      <c r="KSJ10" s="4"/>
      <c r="KSK10" s="4"/>
      <c r="KSL10" s="4"/>
      <c r="KSM10" s="4"/>
      <c r="KSN10" s="4"/>
      <c r="KSO10" s="4"/>
      <c r="KSP10" s="4"/>
      <c r="KSQ10" s="4"/>
      <c r="KSR10" s="4"/>
      <c r="KSV10" s="4"/>
      <c r="KSW10" s="4"/>
      <c r="KSX10" s="4"/>
      <c r="KSY10" s="4"/>
      <c r="KSZ10" s="4"/>
      <c r="KTA10" s="4"/>
      <c r="KTB10" s="4"/>
      <c r="KTC10" s="4"/>
      <c r="KTD10" s="4"/>
      <c r="KTE10" s="4"/>
      <c r="KTF10" s="4"/>
      <c r="KTG10" s="4"/>
      <c r="KTK10" s="4"/>
      <c r="KTL10" s="4"/>
      <c r="KTM10" s="4"/>
      <c r="KTN10" s="4"/>
      <c r="KTO10" s="4"/>
      <c r="KTP10" s="4"/>
      <c r="KTQ10" s="4"/>
      <c r="KTR10" s="4"/>
      <c r="KTS10" s="4"/>
      <c r="KTT10" s="4"/>
      <c r="KTU10" s="4"/>
      <c r="KTV10" s="4"/>
      <c r="KTZ10" s="4"/>
      <c r="KUA10" s="4"/>
      <c r="KUB10" s="4"/>
      <c r="KUC10" s="4"/>
      <c r="KUD10" s="4"/>
      <c r="KUE10" s="4"/>
      <c r="KUF10" s="4"/>
      <c r="KUG10" s="4"/>
      <c r="KUH10" s="4"/>
      <c r="KUI10" s="4"/>
      <c r="KUJ10" s="4"/>
      <c r="KUK10" s="4"/>
      <c r="KUO10" s="4"/>
      <c r="KUP10" s="4"/>
      <c r="KUQ10" s="4"/>
      <c r="KUR10" s="4"/>
      <c r="KUS10" s="4"/>
      <c r="KUT10" s="4"/>
      <c r="KUU10" s="4"/>
      <c r="KUV10" s="4"/>
      <c r="KUW10" s="4"/>
      <c r="KUX10" s="4"/>
      <c r="KUY10" s="4"/>
      <c r="KUZ10" s="4"/>
      <c r="KVD10" s="4"/>
      <c r="KVE10" s="4"/>
      <c r="KVF10" s="4"/>
      <c r="KVG10" s="4"/>
      <c r="KVH10" s="4"/>
      <c r="KVI10" s="4"/>
      <c r="KVJ10" s="4"/>
      <c r="KVK10" s="4"/>
      <c r="KVL10" s="4"/>
      <c r="KVM10" s="4"/>
      <c r="KVN10" s="4"/>
      <c r="KVO10" s="4"/>
      <c r="KVS10" s="4"/>
      <c r="KVT10" s="4"/>
      <c r="KVU10" s="4"/>
      <c r="KVV10" s="4"/>
      <c r="KVW10" s="4"/>
      <c r="KVX10" s="4"/>
      <c r="KVY10" s="4"/>
      <c r="KVZ10" s="4"/>
      <c r="KWA10" s="4"/>
      <c r="KWB10" s="4"/>
      <c r="KWC10" s="4"/>
      <c r="KWD10" s="4"/>
      <c r="KWH10" s="4"/>
      <c r="KWI10" s="4"/>
      <c r="KWJ10" s="4"/>
      <c r="KWK10" s="4"/>
      <c r="KWL10" s="4"/>
      <c r="KWM10" s="4"/>
      <c r="KWN10" s="4"/>
      <c r="KWO10" s="4"/>
      <c r="KWP10" s="4"/>
      <c r="KWQ10" s="4"/>
      <c r="KWR10" s="4"/>
      <c r="KWS10" s="4"/>
      <c r="KWW10" s="4"/>
      <c r="KWX10" s="4"/>
      <c r="KWY10" s="4"/>
      <c r="KWZ10" s="4"/>
      <c r="KXA10" s="4"/>
      <c r="KXB10" s="4"/>
      <c r="KXC10" s="4"/>
      <c r="KXD10" s="4"/>
      <c r="KXE10" s="4"/>
      <c r="KXF10" s="4"/>
      <c r="KXG10" s="4"/>
      <c r="KXH10" s="4"/>
      <c r="KXL10" s="4"/>
      <c r="KXM10" s="4"/>
      <c r="KXN10" s="4"/>
      <c r="KXO10" s="4"/>
      <c r="KXP10" s="4"/>
      <c r="KXQ10" s="4"/>
      <c r="KXR10" s="4"/>
      <c r="KXS10" s="4"/>
      <c r="KXT10" s="4"/>
      <c r="KXU10" s="4"/>
      <c r="KXV10" s="4"/>
      <c r="KXW10" s="4"/>
      <c r="KYA10" s="4"/>
      <c r="KYB10" s="4"/>
      <c r="KYC10" s="4"/>
      <c r="KYD10" s="4"/>
      <c r="KYE10" s="4"/>
      <c r="KYF10" s="4"/>
      <c r="KYG10" s="4"/>
      <c r="KYH10" s="4"/>
      <c r="KYI10" s="4"/>
      <c r="KYJ10" s="4"/>
      <c r="KYK10" s="4"/>
      <c r="KYL10" s="4"/>
      <c r="KYP10" s="4"/>
      <c r="KYQ10" s="4"/>
      <c r="KYR10" s="4"/>
      <c r="KYS10" s="4"/>
      <c r="KYT10" s="4"/>
      <c r="KYU10" s="4"/>
      <c r="KYV10" s="4"/>
      <c r="KYW10" s="4"/>
      <c r="KYX10" s="4"/>
      <c r="KYY10" s="4"/>
      <c r="KYZ10" s="4"/>
      <c r="KZA10" s="4"/>
      <c r="KZE10" s="4"/>
      <c r="KZF10" s="4"/>
      <c r="KZG10" s="4"/>
      <c r="KZH10" s="4"/>
      <c r="KZI10" s="4"/>
      <c r="KZJ10" s="4"/>
      <c r="KZK10" s="4"/>
      <c r="KZL10" s="4"/>
      <c r="KZM10" s="4"/>
      <c r="KZN10" s="4"/>
      <c r="KZO10" s="4"/>
      <c r="KZP10" s="4"/>
      <c r="KZT10" s="4"/>
      <c r="KZU10" s="4"/>
      <c r="KZV10" s="4"/>
      <c r="KZW10" s="4"/>
      <c r="KZX10" s="4"/>
      <c r="KZY10" s="4"/>
      <c r="KZZ10" s="4"/>
      <c r="LAA10" s="4"/>
      <c r="LAB10" s="4"/>
      <c r="LAC10" s="4"/>
      <c r="LAD10" s="4"/>
      <c r="LAE10" s="4"/>
      <c r="LAI10" s="4"/>
      <c r="LAJ10" s="4"/>
      <c r="LAK10" s="4"/>
      <c r="LAL10" s="4"/>
      <c r="LAM10" s="4"/>
      <c r="LAN10" s="4"/>
      <c r="LAO10" s="4"/>
      <c r="LAP10" s="4"/>
      <c r="LAQ10" s="4"/>
      <c r="LAR10" s="4"/>
      <c r="LAS10" s="4"/>
      <c r="LAT10" s="4"/>
      <c r="LAX10" s="4"/>
      <c r="LAY10" s="4"/>
      <c r="LAZ10" s="4"/>
      <c r="LBA10" s="4"/>
      <c r="LBB10" s="4"/>
      <c r="LBC10" s="4"/>
      <c r="LBD10" s="4"/>
      <c r="LBE10" s="4"/>
      <c r="LBF10" s="4"/>
      <c r="LBG10" s="4"/>
      <c r="LBH10" s="4"/>
      <c r="LBI10" s="4"/>
      <c r="LBM10" s="4"/>
      <c r="LBN10" s="4"/>
      <c r="LBO10" s="4"/>
      <c r="LBP10" s="4"/>
      <c r="LBQ10" s="4"/>
      <c r="LBR10" s="4"/>
      <c r="LBS10" s="4"/>
      <c r="LBT10" s="4"/>
      <c r="LBU10" s="4"/>
      <c r="LBV10" s="4"/>
      <c r="LBW10" s="4"/>
      <c r="LBX10" s="4"/>
      <c r="LCB10" s="4"/>
      <c r="LCC10" s="4"/>
      <c r="LCD10" s="4"/>
      <c r="LCE10" s="4"/>
      <c r="LCF10" s="4"/>
      <c r="LCG10" s="4"/>
      <c r="LCH10" s="4"/>
      <c r="LCI10" s="4"/>
      <c r="LCJ10" s="4"/>
      <c r="LCK10" s="4"/>
      <c r="LCL10" s="4"/>
      <c r="LCM10" s="4"/>
      <c r="LCQ10" s="4"/>
      <c r="LCR10" s="4"/>
      <c r="LCS10" s="4"/>
      <c r="LCT10" s="4"/>
      <c r="LCU10" s="4"/>
      <c r="LCV10" s="4"/>
      <c r="LCW10" s="4"/>
      <c r="LCX10" s="4"/>
      <c r="LCY10" s="4"/>
      <c r="LCZ10" s="4"/>
      <c r="LDA10" s="4"/>
      <c r="LDB10" s="4"/>
      <c r="LDF10" s="4"/>
      <c r="LDG10" s="4"/>
      <c r="LDH10" s="4"/>
      <c r="LDI10" s="4"/>
      <c r="LDJ10" s="4"/>
      <c r="LDK10" s="4"/>
      <c r="LDL10" s="4"/>
      <c r="LDM10" s="4"/>
      <c r="LDN10" s="4"/>
      <c r="LDO10" s="4"/>
      <c r="LDP10" s="4"/>
      <c r="LDQ10" s="4"/>
      <c r="LDU10" s="4"/>
      <c r="LDV10" s="4"/>
      <c r="LDW10" s="4"/>
      <c r="LDX10" s="4"/>
      <c r="LDY10" s="4"/>
      <c r="LDZ10" s="4"/>
      <c r="LEA10" s="4"/>
      <c r="LEB10" s="4"/>
      <c r="LEC10" s="4"/>
      <c r="LED10" s="4"/>
      <c r="LEE10" s="4"/>
      <c r="LEF10" s="4"/>
      <c r="LEJ10" s="4"/>
      <c r="LEK10" s="4"/>
      <c r="LEL10" s="4"/>
      <c r="LEM10" s="4"/>
      <c r="LEN10" s="4"/>
      <c r="LEO10" s="4"/>
      <c r="LEP10" s="4"/>
      <c r="LEQ10" s="4"/>
      <c r="LER10" s="4"/>
      <c r="LES10" s="4"/>
      <c r="LET10" s="4"/>
      <c r="LEU10" s="4"/>
      <c r="LEY10" s="4"/>
      <c r="LEZ10" s="4"/>
      <c r="LFA10" s="4"/>
      <c r="LFB10" s="4"/>
      <c r="LFC10" s="4"/>
      <c r="LFD10" s="4"/>
      <c r="LFE10" s="4"/>
      <c r="LFF10" s="4"/>
      <c r="LFG10" s="4"/>
      <c r="LFH10" s="4"/>
      <c r="LFI10" s="4"/>
      <c r="LFJ10" s="4"/>
      <c r="LFN10" s="4"/>
      <c r="LFO10" s="4"/>
      <c r="LFP10" s="4"/>
      <c r="LFQ10" s="4"/>
      <c r="LFR10" s="4"/>
      <c r="LFS10" s="4"/>
      <c r="LFT10" s="4"/>
      <c r="LFU10" s="4"/>
      <c r="LFV10" s="4"/>
      <c r="LFW10" s="4"/>
      <c r="LFX10" s="4"/>
      <c r="LFY10" s="4"/>
      <c r="LGC10" s="4"/>
      <c r="LGD10" s="4"/>
      <c r="LGE10" s="4"/>
      <c r="LGF10" s="4"/>
      <c r="LGG10" s="4"/>
      <c r="LGH10" s="4"/>
      <c r="LGI10" s="4"/>
      <c r="LGJ10" s="4"/>
      <c r="LGK10" s="4"/>
      <c r="LGL10" s="4"/>
      <c r="LGM10" s="4"/>
      <c r="LGN10" s="4"/>
      <c r="LGR10" s="4"/>
      <c r="LGS10" s="4"/>
      <c r="LGT10" s="4"/>
      <c r="LGU10" s="4"/>
      <c r="LGV10" s="4"/>
      <c r="LGW10" s="4"/>
      <c r="LGX10" s="4"/>
      <c r="LGY10" s="4"/>
      <c r="LGZ10" s="4"/>
      <c r="LHA10" s="4"/>
      <c r="LHB10" s="4"/>
      <c r="LHC10" s="4"/>
      <c r="LHG10" s="4"/>
      <c r="LHH10" s="4"/>
      <c r="LHI10" s="4"/>
      <c r="LHJ10" s="4"/>
      <c r="LHK10" s="4"/>
      <c r="LHL10" s="4"/>
      <c r="LHM10" s="4"/>
      <c r="LHN10" s="4"/>
      <c r="LHO10" s="4"/>
      <c r="LHP10" s="4"/>
      <c r="LHQ10" s="4"/>
      <c r="LHR10" s="4"/>
      <c r="LHV10" s="4"/>
      <c r="LHW10" s="4"/>
      <c r="LHX10" s="4"/>
      <c r="LHY10" s="4"/>
      <c r="LHZ10" s="4"/>
      <c r="LIA10" s="4"/>
      <c r="LIB10" s="4"/>
      <c r="LIC10" s="4"/>
      <c r="LID10" s="4"/>
      <c r="LIE10" s="4"/>
      <c r="LIF10" s="4"/>
      <c r="LIG10" s="4"/>
      <c r="LIK10" s="4"/>
      <c r="LIL10" s="4"/>
      <c r="LIM10" s="4"/>
      <c r="LIN10" s="4"/>
      <c r="LIO10" s="4"/>
      <c r="LIP10" s="4"/>
      <c r="LIQ10" s="4"/>
      <c r="LIR10" s="4"/>
      <c r="LIS10" s="4"/>
      <c r="LIT10" s="4"/>
      <c r="LIU10" s="4"/>
      <c r="LIV10" s="4"/>
      <c r="LIZ10" s="4"/>
      <c r="LJA10" s="4"/>
      <c r="LJB10" s="4"/>
      <c r="LJC10" s="4"/>
      <c r="LJD10" s="4"/>
      <c r="LJE10" s="4"/>
      <c r="LJF10" s="4"/>
      <c r="LJG10" s="4"/>
      <c r="LJH10" s="4"/>
      <c r="LJI10" s="4"/>
      <c r="LJJ10" s="4"/>
      <c r="LJK10" s="4"/>
      <c r="LJO10" s="4"/>
      <c r="LJP10" s="4"/>
      <c r="LJQ10" s="4"/>
      <c r="LJR10" s="4"/>
      <c r="LJS10" s="4"/>
      <c r="LJT10" s="4"/>
      <c r="LJU10" s="4"/>
      <c r="LJV10" s="4"/>
      <c r="LJW10" s="4"/>
      <c r="LJX10" s="4"/>
      <c r="LJY10" s="4"/>
      <c r="LJZ10" s="4"/>
      <c r="LKD10" s="4"/>
      <c r="LKE10" s="4"/>
      <c r="LKF10" s="4"/>
      <c r="LKG10" s="4"/>
      <c r="LKH10" s="4"/>
      <c r="LKI10" s="4"/>
      <c r="LKJ10" s="4"/>
      <c r="LKK10" s="4"/>
      <c r="LKL10" s="4"/>
      <c r="LKM10" s="4"/>
      <c r="LKN10" s="4"/>
      <c r="LKO10" s="4"/>
      <c r="LKS10" s="4"/>
      <c r="LKT10" s="4"/>
      <c r="LKU10" s="4"/>
      <c r="LKV10" s="4"/>
      <c r="LKW10" s="4"/>
      <c r="LKX10" s="4"/>
      <c r="LKY10" s="4"/>
      <c r="LKZ10" s="4"/>
      <c r="LLA10" s="4"/>
      <c r="LLB10" s="4"/>
      <c r="LLC10" s="4"/>
      <c r="LLD10" s="4"/>
      <c r="LLH10" s="4"/>
      <c r="LLI10" s="4"/>
      <c r="LLJ10" s="4"/>
      <c r="LLK10" s="4"/>
      <c r="LLL10" s="4"/>
      <c r="LLM10" s="4"/>
      <c r="LLN10" s="4"/>
      <c r="LLO10" s="4"/>
      <c r="LLP10" s="4"/>
      <c r="LLQ10" s="4"/>
      <c r="LLR10" s="4"/>
      <c r="LLS10" s="4"/>
      <c r="LLW10" s="4"/>
      <c r="LLX10" s="4"/>
      <c r="LLY10" s="4"/>
      <c r="LLZ10" s="4"/>
      <c r="LMA10" s="4"/>
      <c r="LMB10" s="4"/>
      <c r="LMC10" s="4"/>
      <c r="LMD10" s="4"/>
      <c r="LME10" s="4"/>
      <c r="LMF10" s="4"/>
      <c r="LMG10" s="4"/>
      <c r="LMH10" s="4"/>
      <c r="LML10" s="4"/>
      <c r="LMM10" s="4"/>
      <c r="LMN10" s="4"/>
      <c r="LMO10" s="4"/>
      <c r="LMP10" s="4"/>
      <c r="LMQ10" s="4"/>
      <c r="LMR10" s="4"/>
      <c r="LMS10" s="4"/>
      <c r="LMT10" s="4"/>
      <c r="LMU10" s="4"/>
      <c r="LMV10" s="4"/>
      <c r="LMW10" s="4"/>
      <c r="LNA10" s="4"/>
      <c r="LNB10" s="4"/>
      <c r="LNC10" s="4"/>
      <c r="LND10" s="4"/>
      <c r="LNE10" s="4"/>
      <c r="LNF10" s="4"/>
      <c r="LNG10" s="4"/>
      <c r="LNH10" s="4"/>
      <c r="LNI10" s="4"/>
      <c r="LNJ10" s="4"/>
      <c r="LNK10" s="4"/>
      <c r="LNL10" s="4"/>
      <c r="LNP10" s="4"/>
      <c r="LNQ10" s="4"/>
      <c r="LNR10" s="4"/>
      <c r="LNS10" s="4"/>
      <c r="LNT10" s="4"/>
      <c r="LNU10" s="4"/>
      <c r="LNV10" s="4"/>
      <c r="LNW10" s="4"/>
      <c r="LNX10" s="4"/>
      <c r="LNY10" s="4"/>
      <c r="LNZ10" s="4"/>
      <c r="LOA10" s="4"/>
      <c r="LOE10" s="4"/>
      <c r="LOF10" s="4"/>
      <c r="LOG10" s="4"/>
      <c r="LOH10" s="4"/>
      <c r="LOI10" s="4"/>
      <c r="LOJ10" s="4"/>
      <c r="LOK10" s="4"/>
      <c r="LOL10" s="4"/>
      <c r="LOM10" s="4"/>
      <c r="LON10" s="4"/>
      <c r="LOO10" s="4"/>
      <c r="LOP10" s="4"/>
      <c r="LOT10" s="4"/>
      <c r="LOU10" s="4"/>
      <c r="LOV10" s="4"/>
      <c r="LOW10" s="4"/>
      <c r="LOX10" s="4"/>
      <c r="LOY10" s="4"/>
      <c r="LOZ10" s="4"/>
      <c r="LPA10" s="4"/>
      <c r="LPB10" s="4"/>
      <c r="LPC10" s="4"/>
      <c r="LPD10" s="4"/>
      <c r="LPE10" s="4"/>
      <c r="LPI10" s="4"/>
      <c r="LPJ10" s="4"/>
      <c r="LPK10" s="4"/>
      <c r="LPL10" s="4"/>
      <c r="LPM10" s="4"/>
      <c r="LPN10" s="4"/>
      <c r="LPO10" s="4"/>
      <c r="LPP10" s="4"/>
      <c r="LPQ10" s="4"/>
      <c r="LPR10" s="4"/>
      <c r="LPS10" s="4"/>
      <c r="LPT10" s="4"/>
      <c r="LPX10" s="4"/>
      <c r="LPY10" s="4"/>
      <c r="LPZ10" s="4"/>
      <c r="LQA10" s="4"/>
      <c r="LQB10" s="4"/>
      <c r="LQC10" s="4"/>
      <c r="LQD10" s="4"/>
      <c r="LQE10" s="4"/>
      <c r="LQF10" s="4"/>
      <c r="LQG10" s="4"/>
      <c r="LQH10" s="4"/>
      <c r="LQI10" s="4"/>
      <c r="LQM10" s="4"/>
      <c r="LQN10" s="4"/>
      <c r="LQO10" s="4"/>
      <c r="LQP10" s="4"/>
      <c r="LQQ10" s="4"/>
      <c r="LQR10" s="4"/>
      <c r="LQS10" s="4"/>
      <c r="LQT10" s="4"/>
      <c r="LQU10" s="4"/>
      <c r="LQV10" s="4"/>
      <c r="LQW10" s="4"/>
      <c r="LQX10" s="4"/>
      <c r="LRB10" s="4"/>
      <c r="LRC10" s="4"/>
      <c r="LRD10" s="4"/>
      <c r="LRE10" s="4"/>
      <c r="LRF10" s="4"/>
      <c r="LRG10" s="4"/>
      <c r="LRH10" s="4"/>
      <c r="LRI10" s="4"/>
      <c r="LRJ10" s="4"/>
      <c r="LRK10" s="4"/>
      <c r="LRL10" s="4"/>
      <c r="LRM10" s="4"/>
      <c r="LRQ10" s="4"/>
      <c r="LRR10" s="4"/>
      <c r="LRS10" s="4"/>
      <c r="LRT10" s="4"/>
      <c r="LRU10" s="4"/>
      <c r="LRV10" s="4"/>
      <c r="LRW10" s="4"/>
      <c r="LRX10" s="4"/>
      <c r="LRY10" s="4"/>
      <c r="LRZ10" s="4"/>
      <c r="LSA10" s="4"/>
      <c r="LSB10" s="4"/>
      <c r="LSF10" s="4"/>
      <c r="LSG10" s="4"/>
      <c r="LSH10" s="4"/>
      <c r="LSI10" s="4"/>
      <c r="LSJ10" s="4"/>
      <c r="LSK10" s="4"/>
      <c r="LSL10" s="4"/>
      <c r="LSM10" s="4"/>
      <c r="LSN10" s="4"/>
      <c r="LSO10" s="4"/>
      <c r="LSP10" s="4"/>
      <c r="LSQ10" s="4"/>
      <c r="LSU10" s="4"/>
      <c r="LSV10" s="4"/>
      <c r="LSW10" s="4"/>
      <c r="LSX10" s="4"/>
      <c r="LSY10" s="4"/>
      <c r="LSZ10" s="4"/>
      <c r="LTA10" s="4"/>
      <c r="LTB10" s="4"/>
      <c r="LTC10" s="4"/>
      <c r="LTD10" s="4"/>
      <c r="LTE10" s="4"/>
      <c r="LTF10" s="4"/>
      <c r="LTJ10" s="4"/>
      <c r="LTK10" s="4"/>
      <c r="LTL10" s="4"/>
      <c r="LTM10" s="4"/>
      <c r="LTN10" s="4"/>
      <c r="LTO10" s="4"/>
      <c r="LTP10" s="4"/>
      <c r="LTQ10" s="4"/>
      <c r="LTR10" s="4"/>
      <c r="LTS10" s="4"/>
      <c r="LTT10" s="4"/>
      <c r="LTU10" s="4"/>
      <c r="LTY10" s="4"/>
      <c r="LTZ10" s="4"/>
      <c r="LUA10" s="4"/>
      <c r="LUB10" s="4"/>
      <c r="LUC10" s="4"/>
      <c r="LUD10" s="4"/>
      <c r="LUE10" s="4"/>
      <c r="LUF10" s="4"/>
      <c r="LUG10" s="4"/>
      <c r="LUH10" s="4"/>
      <c r="LUI10" s="4"/>
      <c r="LUJ10" s="4"/>
      <c r="LUN10" s="4"/>
      <c r="LUO10" s="4"/>
      <c r="LUP10" s="4"/>
      <c r="LUQ10" s="4"/>
      <c r="LUR10" s="4"/>
      <c r="LUS10" s="4"/>
      <c r="LUT10" s="4"/>
      <c r="LUU10" s="4"/>
      <c r="LUV10" s="4"/>
      <c r="LUW10" s="4"/>
      <c r="LUX10" s="4"/>
      <c r="LUY10" s="4"/>
      <c r="LVC10" s="4"/>
      <c r="LVD10" s="4"/>
      <c r="LVE10" s="4"/>
      <c r="LVF10" s="4"/>
      <c r="LVG10" s="4"/>
      <c r="LVH10" s="4"/>
      <c r="LVI10" s="4"/>
      <c r="LVJ10" s="4"/>
      <c r="LVK10" s="4"/>
      <c r="LVL10" s="4"/>
      <c r="LVM10" s="4"/>
      <c r="LVN10" s="4"/>
      <c r="LVR10" s="4"/>
      <c r="LVS10" s="4"/>
      <c r="LVT10" s="4"/>
      <c r="LVU10" s="4"/>
      <c r="LVV10" s="4"/>
      <c r="LVW10" s="4"/>
      <c r="LVX10" s="4"/>
      <c r="LVY10" s="4"/>
      <c r="LVZ10" s="4"/>
      <c r="LWA10" s="4"/>
      <c r="LWB10" s="4"/>
      <c r="LWC10" s="4"/>
      <c r="LWG10" s="4"/>
      <c r="LWH10" s="4"/>
      <c r="LWI10" s="4"/>
      <c r="LWJ10" s="4"/>
      <c r="LWK10" s="4"/>
      <c r="LWL10" s="4"/>
      <c r="LWM10" s="4"/>
      <c r="LWN10" s="4"/>
      <c r="LWO10" s="4"/>
      <c r="LWP10" s="4"/>
      <c r="LWQ10" s="4"/>
      <c r="LWR10" s="4"/>
      <c r="LWV10" s="4"/>
      <c r="LWW10" s="4"/>
      <c r="LWX10" s="4"/>
      <c r="LWY10" s="4"/>
      <c r="LWZ10" s="4"/>
      <c r="LXA10" s="4"/>
      <c r="LXB10" s="4"/>
      <c r="LXC10" s="4"/>
      <c r="LXD10" s="4"/>
      <c r="LXE10" s="4"/>
      <c r="LXF10" s="4"/>
      <c r="LXG10" s="4"/>
      <c r="LXK10" s="4"/>
      <c r="LXL10" s="4"/>
      <c r="LXM10" s="4"/>
      <c r="LXN10" s="4"/>
      <c r="LXO10" s="4"/>
      <c r="LXP10" s="4"/>
      <c r="LXQ10" s="4"/>
      <c r="LXR10" s="4"/>
      <c r="LXS10" s="4"/>
      <c r="LXT10" s="4"/>
      <c r="LXU10" s="4"/>
      <c r="LXV10" s="4"/>
      <c r="LXZ10" s="4"/>
      <c r="LYA10" s="4"/>
      <c r="LYB10" s="4"/>
      <c r="LYC10" s="4"/>
      <c r="LYD10" s="4"/>
      <c r="LYE10" s="4"/>
      <c r="LYF10" s="4"/>
      <c r="LYG10" s="4"/>
      <c r="LYH10" s="4"/>
      <c r="LYI10" s="4"/>
      <c r="LYJ10" s="4"/>
      <c r="LYK10" s="4"/>
      <c r="LYO10" s="4"/>
      <c r="LYP10" s="4"/>
      <c r="LYQ10" s="4"/>
      <c r="LYR10" s="4"/>
      <c r="LYS10" s="4"/>
      <c r="LYT10" s="4"/>
      <c r="LYU10" s="4"/>
      <c r="LYV10" s="4"/>
      <c r="LYW10" s="4"/>
      <c r="LYX10" s="4"/>
      <c r="LYY10" s="4"/>
      <c r="LYZ10" s="4"/>
      <c r="LZD10" s="4"/>
      <c r="LZE10" s="4"/>
      <c r="LZF10" s="4"/>
      <c r="LZG10" s="4"/>
      <c r="LZH10" s="4"/>
      <c r="LZI10" s="4"/>
      <c r="LZJ10" s="4"/>
      <c r="LZK10" s="4"/>
      <c r="LZL10" s="4"/>
      <c r="LZM10" s="4"/>
      <c r="LZN10" s="4"/>
      <c r="LZO10" s="4"/>
      <c r="LZS10" s="4"/>
      <c r="LZT10" s="4"/>
      <c r="LZU10" s="4"/>
      <c r="LZV10" s="4"/>
      <c r="LZW10" s="4"/>
      <c r="LZX10" s="4"/>
      <c r="LZY10" s="4"/>
      <c r="LZZ10" s="4"/>
      <c r="MAA10" s="4"/>
      <c r="MAB10" s="4"/>
      <c r="MAC10" s="4"/>
      <c r="MAD10" s="4"/>
      <c r="MAH10" s="4"/>
      <c r="MAI10" s="4"/>
      <c r="MAJ10" s="4"/>
      <c r="MAK10" s="4"/>
      <c r="MAL10" s="4"/>
      <c r="MAM10" s="4"/>
      <c r="MAN10" s="4"/>
      <c r="MAO10" s="4"/>
      <c r="MAP10" s="4"/>
      <c r="MAQ10" s="4"/>
      <c r="MAR10" s="4"/>
      <c r="MAS10" s="4"/>
      <c r="MAW10" s="4"/>
      <c r="MAX10" s="4"/>
      <c r="MAY10" s="4"/>
      <c r="MAZ10" s="4"/>
      <c r="MBA10" s="4"/>
      <c r="MBB10" s="4"/>
      <c r="MBC10" s="4"/>
      <c r="MBD10" s="4"/>
      <c r="MBE10" s="4"/>
      <c r="MBF10" s="4"/>
      <c r="MBG10" s="4"/>
      <c r="MBH10" s="4"/>
      <c r="MBL10" s="4"/>
      <c r="MBM10" s="4"/>
      <c r="MBN10" s="4"/>
      <c r="MBO10" s="4"/>
      <c r="MBP10" s="4"/>
      <c r="MBQ10" s="4"/>
      <c r="MBR10" s="4"/>
      <c r="MBS10" s="4"/>
      <c r="MBT10" s="4"/>
      <c r="MBU10" s="4"/>
      <c r="MBV10" s="4"/>
      <c r="MBW10" s="4"/>
      <c r="MCA10" s="4"/>
      <c r="MCB10" s="4"/>
      <c r="MCC10" s="4"/>
      <c r="MCD10" s="4"/>
      <c r="MCE10" s="4"/>
      <c r="MCF10" s="4"/>
      <c r="MCG10" s="4"/>
      <c r="MCH10" s="4"/>
      <c r="MCI10" s="4"/>
      <c r="MCJ10" s="4"/>
      <c r="MCK10" s="4"/>
      <c r="MCL10" s="4"/>
      <c r="MCP10" s="4"/>
      <c r="MCQ10" s="4"/>
      <c r="MCR10" s="4"/>
      <c r="MCS10" s="4"/>
      <c r="MCT10" s="4"/>
      <c r="MCU10" s="4"/>
      <c r="MCV10" s="4"/>
      <c r="MCW10" s="4"/>
      <c r="MCX10" s="4"/>
      <c r="MCY10" s="4"/>
      <c r="MCZ10" s="4"/>
      <c r="MDA10" s="4"/>
      <c r="MDE10" s="4"/>
      <c r="MDF10" s="4"/>
      <c r="MDG10" s="4"/>
      <c r="MDH10" s="4"/>
      <c r="MDI10" s="4"/>
      <c r="MDJ10" s="4"/>
      <c r="MDK10" s="4"/>
      <c r="MDL10" s="4"/>
      <c r="MDM10" s="4"/>
      <c r="MDN10" s="4"/>
      <c r="MDO10" s="4"/>
      <c r="MDP10" s="4"/>
      <c r="MDT10" s="4"/>
      <c r="MDU10" s="4"/>
      <c r="MDV10" s="4"/>
      <c r="MDW10" s="4"/>
      <c r="MDX10" s="4"/>
      <c r="MDY10" s="4"/>
      <c r="MDZ10" s="4"/>
      <c r="MEA10" s="4"/>
      <c r="MEB10" s="4"/>
      <c r="MEC10" s="4"/>
      <c r="MED10" s="4"/>
      <c r="MEE10" s="4"/>
      <c r="MEI10" s="4"/>
      <c r="MEJ10" s="4"/>
      <c r="MEK10" s="4"/>
      <c r="MEL10" s="4"/>
      <c r="MEM10" s="4"/>
      <c r="MEN10" s="4"/>
      <c r="MEO10" s="4"/>
      <c r="MEP10" s="4"/>
      <c r="MEQ10" s="4"/>
      <c r="MER10" s="4"/>
      <c r="MES10" s="4"/>
      <c r="MET10" s="4"/>
      <c r="MEX10" s="4"/>
      <c r="MEY10" s="4"/>
      <c r="MEZ10" s="4"/>
      <c r="MFA10" s="4"/>
      <c r="MFB10" s="4"/>
      <c r="MFC10" s="4"/>
      <c r="MFD10" s="4"/>
      <c r="MFE10" s="4"/>
      <c r="MFF10" s="4"/>
      <c r="MFG10" s="4"/>
      <c r="MFH10" s="4"/>
      <c r="MFI10" s="4"/>
      <c r="MFM10" s="4"/>
      <c r="MFN10" s="4"/>
      <c r="MFO10" s="4"/>
      <c r="MFP10" s="4"/>
      <c r="MFQ10" s="4"/>
      <c r="MFR10" s="4"/>
      <c r="MFS10" s="4"/>
      <c r="MFT10" s="4"/>
      <c r="MFU10" s="4"/>
      <c r="MFV10" s="4"/>
      <c r="MFW10" s="4"/>
      <c r="MFX10" s="4"/>
      <c r="MGB10" s="4"/>
      <c r="MGC10" s="4"/>
      <c r="MGD10" s="4"/>
      <c r="MGE10" s="4"/>
      <c r="MGF10" s="4"/>
      <c r="MGG10" s="4"/>
      <c r="MGH10" s="4"/>
      <c r="MGI10" s="4"/>
      <c r="MGJ10" s="4"/>
      <c r="MGK10" s="4"/>
      <c r="MGL10" s="4"/>
      <c r="MGM10" s="4"/>
      <c r="MGQ10" s="4"/>
      <c r="MGR10" s="4"/>
      <c r="MGS10" s="4"/>
      <c r="MGT10" s="4"/>
      <c r="MGU10" s="4"/>
      <c r="MGV10" s="4"/>
      <c r="MGW10" s="4"/>
      <c r="MGX10" s="4"/>
      <c r="MGY10" s="4"/>
      <c r="MGZ10" s="4"/>
      <c r="MHA10" s="4"/>
      <c r="MHB10" s="4"/>
      <c r="MHF10" s="4"/>
      <c r="MHG10" s="4"/>
      <c r="MHH10" s="4"/>
      <c r="MHI10" s="4"/>
      <c r="MHJ10" s="4"/>
      <c r="MHK10" s="4"/>
      <c r="MHL10" s="4"/>
      <c r="MHM10" s="4"/>
      <c r="MHN10" s="4"/>
      <c r="MHO10" s="4"/>
      <c r="MHP10" s="4"/>
      <c r="MHQ10" s="4"/>
      <c r="MHU10" s="4"/>
      <c r="MHV10" s="4"/>
      <c r="MHW10" s="4"/>
      <c r="MHX10" s="4"/>
      <c r="MHY10" s="4"/>
      <c r="MHZ10" s="4"/>
      <c r="MIA10" s="4"/>
      <c r="MIB10" s="4"/>
      <c r="MIC10" s="4"/>
      <c r="MID10" s="4"/>
      <c r="MIE10" s="4"/>
      <c r="MIF10" s="4"/>
      <c r="MIJ10" s="4"/>
      <c r="MIK10" s="4"/>
      <c r="MIL10" s="4"/>
      <c r="MIM10" s="4"/>
      <c r="MIN10" s="4"/>
      <c r="MIO10" s="4"/>
      <c r="MIP10" s="4"/>
      <c r="MIQ10" s="4"/>
      <c r="MIR10" s="4"/>
      <c r="MIS10" s="4"/>
      <c r="MIT10" s="4"/>
      <c r="MIU10" s="4"/>
      <c r="MIY10" s="4"/>
      <c r="MIZ10" s="4"/>
      <c r="MJA10" s="4"/>
      <c r="MJB10" s="4"/>
      <c r="MJC10" s="4"/>
      <c r="MJD10" s="4"/>
      <c r="MJE10" s="4"/>
      <c r="MJF10" s="4"/>
      <c r="MJG10" s="4"/>
      <c r="MJH10" s="4"/>
      <c r="MJI10" s="4"/>
      <c r="MJJ10" s="4"/>
      <c r="MJN10" s="4"/>
      <c r="MJO10" s="4"/>
      <c r="MJP10" s="4"/>
      <c r="MJQ10" s="4"/>
      <c r="MJR10" s="4"/>
      <c r="MJS10" s="4"/>
      <c r="MJT10" s="4"/>
      <c r="MJU10" s="4"/>
      <c r="MJV10" s="4"/>
      <c r="MJW10" s="4"/>
      <c r="MJX10" s="4"/>
      <c r="MJY10" s="4"/>
      <c r="MKC10" s="4"/>
      <c r="MKD10" s="4"/>
      <c r="MKE10" s="4"/>
      <c r="MKF10" s="4"/>
      <c r="MKG10" s="4"/>
      <c r="MKH10" s="4"/>
      <c r="MKI10" s="4"/>
      <c r="MKJ10" s="4"/>
      <c r="MKK10" s="4"/>
      <c r="MKL10" s="4"/>
      <c r="MKM10" s="4"/>
      <c r="MKN10" s="4"/>
      <c r="MKR10" s="4"/>
      <c r="MKS10" s="4"/>
      <c r="MKT10" s="4"/>
      <c r="MKU10" s="4"/>
      <c r="MKV10" s="4"/>
      <c r="MKW10" s="4"/>
      <c r="MKX10" s="4"/>
      <c r="MKY10" s="4"/>
      <c r="MKZ10" s="4"/>
      <c r="MLA10" s="4"/>
      <c r="MLB10" s="4"/>
      <c r="MLC10" s="4"/>
      <c r="MLG10" s="4"/>
      <c r="MLH10" s="4"/>
      <c r="MLI10" s="4"/>
      <c r="MLJ10" s="4"/>
      <c r="MLK10" s="4"/>
      <c r="MLL10" s="4"/>
      <c r="MLM10" s="4"/>
      <c r="MLN10" s="4"/>
      <c r="MLO10" s="4"/>
      <c r="MLP10" s="4"/>
      <c r="MLQ10" s="4"/>
      <c r="MLR10" s="4"/>
      <c r="MLV10" s="4"/>
      <c r="MLW10" s="4"/>
      <c r="MLX10" s="4"/>
      <c r="MLY10" s="4"/>
      <c r="MLZ10" s="4"/>
      <c r="MMA10" s="4"/>
      <c r="MMB10" s="4"/>
      <c r="MMC10" s="4"/>
      <c r="MMD10" s="4"/>
      <c r="MME10" s="4"/>
      <c r="MMF10" s="4"/>
      <c r="MMG10" s="4"/>
      <c r="MMK10" s="4"/>
      <c r="MML10" s="4"/>
      <c r="MMM10" s="4"/>
      <c r="MMN10" s="4"/>
      <c r="MMO10" s="4"/>
      <c r="MMP10" s="4"/>
      <c r="MMQ10" s="4"/>
      <c r="MMR10" s="4"/>
      <c r="MMS10" s="4"/>
      <c r="MMT10" s="4"/>
      <c r="MMU10" s="4"/>
      <c r="MMV10" s="4"/>
      <c r="MMZ10" s="4"/>
      <c r="MNA10" s="4"/>
      <c r="MNB10" s="4"/>
      <c r="MNC10" s="4"/>
      <c r="MND10" s="4"/>
      <c r="MNE10" s="4"/>
      <c r="MNF10" s="4"/>
      <c r="MNG10" s="4"/>
      <c r="MNH10" s="4"/>
      <c r="MNI10" s="4"/>
      <c r="MNJ10" s="4"/>
      <c r="MNK10" s="4"/>
      <c r="MNO10" s="4"/>
      <c r="MNP10" s="4"/>
      <c r="MNQ10" s="4"/>
      <c r="MNR10" s="4"/>
      <c r="MNS10" s="4"/>
      <c r="MNT10" s="4"/>
      <c r="MNU10" s="4"/>
      <c r="MNV10" s="4"/>
      <c r="MNW10" s="4"/>
      <c r="MNX10" s="4"/>
      <c r="MNY10" s="4"/>
      <c r="MNZ10" s="4"/>
      <c r="MOD10" s="4"/>
      <c r="MOE10" s="4"/>
      <c r="MOF10" s="4"/>
      <c r="MOG10" s="4"/>
      <c r="MOH10" s="4"/>
      <c r="MOI10" s="4"/>
      <c r="MOJ10" s="4"/>
      <c r="MOK10" s="4"/>
      <c r="MOL10" s="4"/>
      <c r="MOM10" s="4"/>
      <c r="MON10" s="4"/>
      <c r="MOO10" s="4"/>
      <c r="MOS10" s="4"/>
      <c r="MOT10" s="4"/>
      <c r="MOU10" s="4"/>
      <c r="MOV10" s="4"/>
      <c r="MOW10" s="4"/>
      <c r="MOX10" s="4"/>
      <c r="MOY10" s="4"/>
      <c r="MOZ10" s="4"/>
      <c r="MPA10" s="4"/>
      <c r="MPB10" s="4"/>
      <c r="MPC10" s="4"/>
      <c r="MPD10" s="4"/>
      <c r="MPH10" s="4"/>
      <c r="MPI10" s="4"/>
      <c r="MPJ10" s="4"/>
      <c r="MPK10" s="4"/>
      <c r="MPL10" s="4"/>
      <c r="MPM10" s="4"/>
      <c r="MPN10" s="4"/>
      <c r="MPO10" s="4"/>
      <c r="MPP10" s="4"/>
      <c r="MPQ10" s="4"/>
      <c r="MPR10" s="4"/>
      <c r="MPS10" s="4"/>
      <c r="MPW10" s="4"/>
      <c r="MPX10" s="4"/>
      <c r="MPY10" s="4"/>
      <c r="MPZ10" s="4"/>
      <c r="MQA10" s="4"/>
      <c r="MQB10" s="4"/>
      <c r="MQC10" s="4"/>
      <c r="MQD10" s="4"/>
      <c r="MQE10" s="4"/>
      <c r="MQF10" s="4"/>
      <c r="MQG10" s="4"/>
      <c r="MQH10" s="4"/>
      <c r="MQL10" s="4"/>
      <c r="MQM10" s="4"/>
      <c r="MQN10" s="4"/>
      <c r="MQO10" s="4"/>
      <c r="MQP10" s="4"/>
      <c r="MQQ10" s="4"/>
      <c r="MQR10" s="4"/>
      <c r="MQS10" s="4"/>
      <c r="MQT10" s="4"/>
      <c r="MQU10" s="4"/>
      <c r="MQV10" s="4"/>
      <c r="MQW10" s="4"/>
      <c r="MRA10" s="4"/>
      <c r="MRB10" s="4"/>
      <c r="MRC10" s="4"/>
      <c r="MRD10" s="4"/>
      <c r="MRE10" s="4"/>
      <c r="MRF10" s="4"/>
      <c r="MRG10" s="4"/>
      <c r="MRH10" s="4"/>
      <c r="MRI10" s="4"/>
      <c r="MRJ10" s="4"/>
      <c r="MRK10" s="4"/>
      <c r="MRL10" s="4"/>
      <c r="MRP10" s="4"/>
      <c r="MRQ10" s="4"/>
      <c r="MRR10" s="4"/>
      <c r="MRS10" s="4"/>
      <c r="MRT10" s="4"/>
      <c r="MRU10" s="4"/>
      <c r="MRV10" s="4"/>
      <c r="MRW10" s="4"/>
      <c r="MRX10" s="4"/>
      <c r="MRY10" s="4"/>
      <c r="MRZ10" s="4"/>
      <c r="MSA10" s="4"/>
      <c r="MSE10" s="4"/>
      <c r="MSF10" s="4"/>
      <c r="MSG10" s="4"/>
      <c r="MSH10" s="4"/>
      <c r="MSI10" s="4"/>
      <c r="MSJ10" s="4"/>
      <c r="MSK10" s="4"/>
      <c r="MSL10" s="4"/>
      <c r="MSM10" s="4"/>
      <c r="MSN10" s="4"/>
      <c r="MSO10" s="4"/>
      <c r="MSP10" s="4"/>
      <c r="MST10" s="4"/>
      <c r="MSU10" s="4"/>
      <c r="MSV10" s="4"/>
      <c r="MSW10" s="4"/>
      <c r="MSX10" s="4"/>
      <c r="MSY10" s="4"/>
      <c r="MSZ10" s="4"/>
      <c r="MTA10" s="4"/>
      <c r="MTB10" s="4"/>
      <c r="MTC10" s="4"/>
      <c r="MTD10" s="4"/>
      <c r="MTE10" s="4"/>
      <c r="MTI10" s="4"/>
      <c r="MTJ10" s="4"/>
      <c r="MTK10" s="4"/>
      <c r="MTL10" s="4"/>
      <c r="MTM10" s="4"/>
      <c r="MTN10" s="4"/>
      <c r="MTO10" s="4"/>
      <c r="MTP10" s="4"/>
      <c r="MTQ10" s="4"/>
      <c r="MTR10" s="4"/>
      <c r="MTS10" s="4"/>
      <c r="MTT10" s="4"/>
      <c r="MTX10" s="4"/>
      <c r="MTY10" s="4"/>
      <c r="MTZ10" s="4"/>
      <c r="MUA10" s="4"/>
      <c r="MUB10" s="4"/>
      <c r="MUC10" s="4"/>
      <c r="MUD10" s="4"/>
      <c r="MUE10" s="4"/>
      <c r="MUF10" s="4"/>
      <c r="MUG10" s="4"/>
      <c r="MUH10" s="4"/>
      <c r="MUI10" s="4"/>
      <c r="MUM10" s="4"/>
      <c r="MUN10" s="4"/>
      <c r="MUO10" s="4"/>
      <c r="MUP10" s="4"/>
      <c r="MUQ10" s="4"/>
      <c r="MUR10" s="4"/>
      <c r="MUS10" s="4"/>
      <c r="MUT10" s="4"/>
      <c r="MUU10" s="4"/>
      <c r="MUV10" s="4"/>
      <c r="MUW10" s="4"/>
      <c r="MUX10" s="4"/>
      <c r="MVB10" s="4"/>
      <c r="MVC10" s="4"/>
      <c r="MVD10" s="4"/>
      <c r="MVE10" s="4"/>
      <c r="MVF10" s="4"/>
      <c r="MVG10" s="4"/>
      <c r="MVH10" s="4"/>
      <c r="MVI10" s="4"/>
      <c r="MVJ10" s="4"/>
      <c r="MVK10" s="4"/>
      <c r="MVL10" s="4"/>
      <c r="MVM10" s="4"/>
      <c r="MVQ10" s="4"/>
      <c r="MVR10" s="4"/>
      <c r="MVS10" s="4"/>
      <c r="MVT10" s="4"/>
      <c r="MVU10" s="4"/>
      <c r="MVV10" s="4"/>
      <c r="MVW10" s="4"/>
      <c r="MVX10" s="4"/>
      <c r="MVY10" s="4"/>
      <c r="MVZ10" s="4"/>
      <c r="MWA10" s="4"/>
      <c r="MWB10" s="4"/>
      <c r="MWF10" s="4"/>
      <c r="MWG10" s="4"/>
      <c r="MWH10" s="4"/>
      <c r="MWI10" s="4"/>
      <c r="MWJ10" s="4"/>
      <c r="MWK10" s="4"/>
      <c r="MWL10" s="4"/>
      <c r="MWM10" s="4"/>
      <c r="MWN10" s="4"/>
      <c r="MWO10" s="4"/>
      <c r="MWP10" s="4"/>
      <c r="MWQ10" s="4"/>
      <c r="MWU10" s="4"/>
      <c r="MWV10" s="4"/>
      <c r="MWW10" s="4"/>
      <c r="MWX10" s="4"/>
      <c r="MWY10" s="4"/>
      <c r="MWZ10" s="4"/>
      <c r="MXA10" s="4"/>
      <c r="MXB10" s="4"/>
      <c r="MXC10" s="4"/>
      <c r="MXD10" s="4"/>
      <c r="MXE10" s="4"/>
      <c r="MXF10" s="4"/>
      <c r="MXJ10" s="4"/>
      <c r="MXK10" s="4"/>
      <c r="MXL10" s="4"/>
      <c r="MXM10" s="4"/>
      <c r="MXN10" s="4"/>
      <c r="MXO10" s="4"/>
      <c r="MXP10" s="4"/>
      <c r="MXQ10" s="4"/>
      <c r="MXR10" s="4"/>
      <c r="MXS10" s="4"/>
      <c r="MXT10" s="4"/>
      <c r="MXU10" s="4"/>
      <c r="MXY10" s="4"/>
      <c r="MXZ10" s="4"/>
      <c r="MYA10" s="4"/>
      <c r="MYB10" s="4"/>
      <c r="MYC10" s="4"/>
      <c r="MYD10" s="4"/>
      <c r="MYE10" s="4"/>
      <c r="MYF10" s="4"/>
      <c r="MYG10" s="4"/>
      <c r="MYH10" s="4"/>
      <c r="MYI10" s="4"/>
      <c r="MYJ10" s="4"/>
      <c r="MYN10" s="4"/>
      <c r="MYO10" s="4"/>
      <c r="MYP10" s="4"/>
      <c r="MYQ10" s="4"/>
      <c r="MYR10" s="4"/>
      <c r="MYS10" s="4"/>
      <c r="MYT10" s="4"/>
      <c r="MYU10" s="4"/>
      <c r="MYV10" s="4"/>
      <c r="MYW10" s="4"/>
      <c r="MYX10" s="4"/>
      <c r="MYY10" s="4"/>
      <c r="MZC10" s="4"/>
      <c r="MZD10" s="4"/>
      <c r="MZE10" s="4"/>
      <c r="MZF10" s="4"/>
      <c r="MZG10" s="4"/>
      <c r="MZH10" s="4"/>
      <c r="MZI10" s="4"/>
      <c r="MZJ10" s="4"/>
      <c r="MZK10" s="4"/>
      <c r="MZL10" s="4"/>
      <c r="MZM10" s="4"/>
      <c r="MZN10" s="4"/>
      <c r="MZR10" s="4"/>
      <c r="MZS10" s="4"/>
      <c r="MZT10" s="4"/>
      <c r="MZU10" s="4"/>
      <c r="MZV10" s="4"/>
      <c r="MZW10" s="4"/>
      <c r="MZX10" s="4"/>
      <c r="MZY10" s="4"/>
      <c r="MZZ10" s="4"/>
      <c r="NAA10" s="4"/>
      <c r="NAB10" s="4"/>
      <c r="NAC10" s="4"/>
      <c r="NAG10" s="4"/>
      <c r="NAH10" s="4"/>
      <c r="NAI10" s="4"/>
      <c r="NAJ10" s="4"/>
      <c r="NAK10" s="4"/>
      <c r="NAL10" s="4"/>
      <c r="NAM10" s="4"/>
      <c r="NAN10" s="4"/>
      <c r="NAO10" s="4"/>
      <c r="NAP10" s="4"/>
      <c r="NAQ10" s="4"/>
      <c r="NAR10" s="4"/>
      <c r="NAV10" s="4"/>
      <c r="NAW10" s="4"/>
      <c r="NAX10" s="4"/>
      <c r="NAY10" s="4"/>
      <c r="NAZ10" s="4"/>
      <c r="NBA10" s="4"/>
      <c r="NBB10" s="4"/>
      <c r="NBC10" s="4"/>
      <c r="NBD10" s="4"/>
      <c r="NBE10" s="4"/>
      <c r="NBF10" s="4"/>
      <c r="NBG10" s="4"/>
      <c r="NBK10" s="4"/>
      <c r="NBL10" s="4"/>
      <c r="NBM10" s="4"/>
      <c r="NBN10" s="4"/>
      <c r="NBO10" s="4"/>
      <c r="NBP10" s="4"/>
      <c r="NBQ10" s="4"/>
      <c r="NBR10" s="4"/>
      <c r="NBS10" s="4"/>
      <c r="NBT10" s="4"/>
      <c r="NBU10" s="4"/>
      <c r="NBV10" s="4"/>
      <c r="NBZ10" s="4"/>
      <c r="NCA10" s="4"/>
      <c r="NCB10" s="4"/>
      <c r="NCC10" s="4"/>
      <c r="NCD10" s="4"/>
      <c r="NCE10" s="4"/>
      <c r="NCF10" s="4"/>
      <c r="NCG10" s="4"/>
      <c r="NCH10" s="4"/>
      <c r="NCI10" s="4"/>
      <c r="NCJ10" s="4"/>
      <c r="NCK10" s="4"/>
      <c r="NCO10" s="4"/>
      <c r="NCP10" s="4"/>
      <c r="NCQ10" s="4"/>
      <c r="NCR10" s="4"/>
      <c r="NCS10" s="4"/>
      <c r="NCT10" s="4"/>
      <c r="NCU10" s="4"/>
      <c r="NCV10" s="4"/>
      <c r="NCW10" s="4"/>
      <c r="NCX10" s="4"/>
      <c r="NCY10" s="4"/>
      <c r="NCZ10" s="4"/>
      <c r="NDD10" s="4"/>
      <c r="NDE10" s="4"/>
      <c r="NDF10" s="4"/>
      <c r="NDG10" s="4"/>
      <c r="NDH10" s="4"/>
      <c r="NDI10" s="4"/>
      <c r="NDJ10" s="4"/>
      <c r="NDK10" s="4"/>
      <c r="NDL10" s="4"/>
      <c r="NDM10" s="4"/>
      <c r="NDN10" s="4"/>
      <c r="NDO10" s="4"/>
      <c r="NDS10" s="4"/>
      <c r="NDT10" s="4"/>
      <c r="NDU10" s="4"/>
      <c r="NDV10" s="4"/>
      <c r="NDW10" s="4"/>
      <c r="NDX10" s="4"/>
      <c r="NDY10" s="4"/>
      <c r="NDZ10" s="4"/>
      <c r="NEA10" s="4"/>
      <c r="NEB10" s="4"/>
      <c r="NEC10" s="4"/>
      <c r="NED10" s="4"/>
      <c r="NEH10" s="4"/>
      <c r="NEI10" s="4"/>
      <c r="NEJ10" s="4"/>
      <c r="NEK10" s="4"/>
      <c r="NEL10" s="4"/>
      <c r="NEM10" s="4"/>
      <c r="NEN10" s="4"/>
      <c r="NEO10" s="4"/>
      <c r="NEP10" s="4"/>
      <c r="NEQ10" s="4"/>
      <c r="NER10" s="4"/>
      <c r="NES10" s="4"/>
      <c r="NEW10" s="4"/>
      <c r="NEX10" s="4"/>
      <c r="NEY10" s="4"/>
      <c r="NEZ10" s="4"/>
      <c r="NFA10" s="4"/>
      <c r="NFB10" s="4"/>
      <c r="NFC10" s="4"/>
      <c r="NFD10" s="4"/>
      <c r="NFE10" s="4"/>
      <c r="NFF10" s="4"/>
      <c r="NFG10" s="4"/>
      <c r="NFH10" s="4"/>
      <c r="NFL10" s="4"/>
      <c r="NFM10" s="4"/>
      <c r="NFN10" s="4"/>
      <c r="NFO10" s="4"/>
      <c r="NFP10" s="4"/>
      <c r="NFQ10" s="4"/>
      <c r="NFR10" s="4"/>
      <c r="NFS10" s="4"/>
      <c r="NFT10" s="4"/>
      <c r="NFU10" s="4"/>
      <c r="NFV10" s="4"/>
      <c r="NFW10" s="4"/>
      <c r="NGA10" s="4"/>
      <c r="NGB10" s="4"/>
      <c r="NGC10" s="4"/>
      <c r="NGD10" s="4"/>
      <c r="NGE10" s="4"/>
      <c r="NGF10" s="4"/>
      <c r="NGG10" s="4"/>
      <c r="NGH10" s="4"/>
      <c r="NGI10" s="4"/>
      <c r="NGJ10" s="4"/>
      <c r="NGK10" s="4"/>
      <c r="NGL10" s="4"/>
      <c r="NGP10" s="4"/>
      <c r="NGQ10" s="4"/>
      <c r="NGR10" s="4"/>
      <c r="NGS10" s="4"/>
      <c r="NGT10" s="4"/>
      <c r="NGU10" s="4"/>
      <c r="NGV10" s="4"/>
      <c r="NGW10" s="4"/>
      <c r="NGX10" s="4"/>
      <c r="NGY10" s="4"/>
      <c r="NGZ10" s="4"/>
      <c r="NHA10" s="4"/>
      <c r="NHE10" s="4"/>
      <c r="NHF10" s="4"/>
      <c r="NHG10" s="4"/>
      <c r="NHH10" s="4"/>
      <c r="NHI10" s="4"/>
      <c r="NHJ10" s="4"/>
      <c r="NHK10" s="4"/>
      <c r="NHL10" s="4"/>
      <c r="NHM10" s="4"/>
      <c r="NHN10" s="4"/>
      <c r="NHO10" s="4"/>
      <c r="NHP10" s="4"/>
      <c r="NHT10" s="4"/>
      <c r="NHU10" s="4"/>
      <c r="NHV10" s="4"/>
      <c r="NHW10" s="4"/>
      <c r="NHX10" s="4"/>
      <c r="NHY10" s="4"/>
      <c r="NHZ10" s="4"/>
      <c r="NIA10" s="4"/>
      <c r="NIB10" s="4"/>
      <c r="NIC10" s="4"/>
      <c r="NID10" s="4"/>
      <c r="NIE10" s="4"/>
      <c r="NII10" s="4"/>
      <c r="NIJ10" s="4"/>
      <c r="NIK10" s="4"/>
      <c r="NIL10" s="4"/>
      <c r="NIM10" s="4"/>
      <c r="NIN10" s="4"/>
      <c r="NIO10" s="4"/>
      <c r="NIP10" s="4"/>
      <c r="NIQ10" s="4"/>
      <c r="NIR10" s="4"/>
      <c r="NIS10" s="4"/>
      <c r="NIT10" s="4"/>
      <c r="NIX10" s="4"/>
      <c r="NIY10" s="4"/>
      <c r="NIZ10" s="4"/>
      <c r="NJA10" s="4"/>
      <c r="NJB10" s="4"/>
      <c r="NJC10" s="4"/>
      <c r="NJD10" s="4"/>
      <c r="NJE10" s="4"/>
      <c r="NJF10" s="4"/>
      <c r="NJG10" s="4"/>
      <c r="NJH10" s="4"/>
      <c r="NJI10" s="4"/>
      <c r="NJM10" s="4"/>
      <c r="NJN10" s="4"/>
      <c r="NJO10" s="4"/>
      <c r="NJP10" s="4"/>
      <c r="NJQ10" s="4"/>
      <c r="NJR10" s="4"/>
      <c r="NJS10" s="4"/>
      <c r="NJT10" s="4"/>
      <c r="NJU10" s="4"/>
      <c r="NJV10" s="4"/>
      <c r="NJW10" s="4"/>
      <c r="NJX10" s="4"/>
      <c r="NKB10" s="4"/>
      <c r="NKC10" s="4"/>
      <c r="NKD10" s="4"/>
      <c r="NKE10" s="4"/>
      <c r="NKF10" s="4"/>
      <c r="NKG10" s="4"/>
      <c r="NKH10" s="4"/>
      <c r="NKI10" s="4"/>
      <c r="NKJ10" s="4"/>
      <c r="NKK10" s="4"/>
      <c r="NKL10" s="4"/>
      <c r="NKM10" s="4"/>
      <c r="NKQ10" s="4"/>
      <c r="NKR10" s="4"/>
      <c r="NKS10" s="4"/>
      <c r="NKT10" s="4"/>
      <c r="NKU10" s="4"/>
      <c r="NKV10" s="4"/>
      <c r="NKW10" s="4"/>
      <c r="NKX10" s="4"/>
      <c r="NKY10" s="4"/>
      <c r="NKZ10" s="4"/>
      <c r="NLA10" s="4"/>
      <c r="NLB10" s="4"/>
      <c r="NLF10" s="4"/>
      <c r="NLG10" s="4"/>
      <c r="NLH10" s="4"/>
      <c r="NLI10" s="4"/>
      <c r="NLJ10" s="4"/>
      <c r="NLK10" s="4"/>
      <c r="NLL10" s="4"/>
      <c r="NLM10" s="4"/>
      <c r="NLN10" s="4"/>
      <c r="NLO10" s="4"/>
      <c r="NLP10" s="4"/>
      <c r="NLQ10" s="4"/>
      <c r="NLU10" s="4"/>
      <c r="NLV10" s="4"/>
      <c r="NLW10" s="4"/>
      <c r="NLX10" s="4"/>
      <c r="NLY10" s="4"/>
      <c r="NLZ10" s="4"/>
      <c r="NMA10" s="4"/>
      <c r="NMB10" s="4"/>
      <c r="NMC10" s="4"/>
      <c r="NMD10" s="4"/>
      <c r="NME10" s="4"/>
      <c r="NMF10" s="4"/>
      <c r="NMJ10" s="4"/>
      <c r="NMK10" s="4"/>
      <c r="NML10" s="4"/>
      <c r="NMM10" s="4"/>
      <c r="NMN10" s="4"/>
      <c r="NMO10" s="4"/>
      <c r="NMP10" s="4"/>
      <c r="NMQ10" s="4"/>
      <c r="NMR10" s="4"/>
      <c r="NMS10" s="4"/>
      <c r="NMT10" s="4"/>
      <c r="NMU10" s="4"/>
      <c r="NMY10" s="4"/>
      <c r="NMZ10" s="4"/>
      <c r="NNA10" s="4"/>
      <c r="NNB10" s="4"/>
      <c r="NNC10" s="4"/>
      <c r="NND10" s="4"/>
      <c r="NNE10" s="4"/>
      <c r="NNF10" s="4"/>
      <c r="NNG10" s="4"/>
      <c r="NNH10" s="4"/>
      <c r="NNI10" s="4"/>
      <c r="NNJ10" s="4"/>
      <c r="NNN10" s="4"/>
      <c r="NNO10" s="4"/>
      <c r="NNP10" s="4"/>
      <c r="NNQ10" s="4"/>
      <c r="NNR10" s="4"/>
      <c r="NNS10" s="4"/>
      <c r="NNT10" s="4"/>
      <c r="NNU10" s="4"/>
      <c r="NNV10" s="4"/>
      <c r="NNW10" s="4"/>
      <c r="NNX10" s="4"/>
      <c r="NNY10" s="4"/>
      <c r="NOC10" s="4"/>
      <c r="NOD10" s="4"/>
      <c r="NOE10" s="4"/>
      <c r="NOF10" s="4"/>
      <c r="NOG10" s="4"/>
      <c r="NOH10" s="4"/>
      <c r="NOI10" s="4"/>
      <c r="NOJ10" s="4"/>
      <c r="NOK10" s="4"/>
      <c r="NOL10" s="4"/>
      <c r="NOM10" s="4"/>
      <c r="NON10" s="4"/>
      <c r="NOR10" s="4"/>
      <c r="NOS10" s="4"/>
      <c r="NOT10" s="4"/>
      <c r="NOU10" s="4"/>
      <c r="NOV10" s="4"/>
      <c r="NOW10" s="4"/>
      <c r="NOX10" s="4"/>
      <c r="NOY10" s="4"/>
      <c r="NOZ10" s="4"/>
      <c r="NPA10" s="4"/>
      <c r="NPB10" s="4"/>
      <c r="NPC10" s="4"/>
      <c r="NPG10" s="4"/>
      <c r="NPH10" s="4"/>
      <c r="NPI10" s="4"/>
      <c r="NPJ10" s="4"/>
      <c r="NPK10" s="4"/>
      <c r="NPL10" s="4"/>
      <c r="NPM10" s="4"/>
      <c r="NPN10" s="4"/>
      <c r="NPO10" s="4"/>
      <c r="NPP10" s="4"/>
      <c r="NPQ10" s="4"/>
      <c r="NPR10" s="4"/>
      <c r="NPV10" s="4"/>
      <c r="NPW10" s="4"/>
      <c r="NPX10" s="4"/>
      <c r="NPY10" s="4"/>
      <c r="NPZ10" s="4"/>
      <c r="NQA10" s="4"/>
      <c r="NQB10" s="4"/>
      <c r="NQC10" s="4"/>
      <c r="NQD10" s="4"/>
      <c r="NQE10" s="4"/>
      <c r="NQF10" s="4"/>
      <c r="NQG10" s="4"/>
      <c r="NQK10" s="4"/>
      <c r="NQL10" s="4"/>
      <c r="NQM10" s="4"/>
      <c r="NQN10" s="4"/>
      <c r="NQO10" s="4"/>
      <c r="NQP10" s="4"/>
      <c r="NQQ10" s="4"/>
      <c r="NQR10" s="4"/>
      <c r="NQS10" s="4"/>
      <c r="NQT10" s="4"/>
      <c r="NQU10" s="4"/>
      <c r="NQV10" s="4"/>
      <c r="NQZ10" s="4"/>
      <c r="NRA10" s="4"/>
      <c r="NRB10" s="4"/>
      <c r="NRC10" s="4"/>
      <c r="NRD10" s="4"/>
      <c r="NRE10" s="4"/>
      <c r="NRF10" s="4"/>
      <c r="NRG10" s="4"/>
      <c r="NRH10" s="4"/>
      <c r="NRI10" s="4"/>
      <c r="NRJ10" s="4"/>
      <c r="NRK10" s="4"/>
      <c r="NRO10" s="4"/>
      <c r="NRP10" s="4"/>
      <c r="NRQ10" s="4"/>
      <c r="NRR10" s="4"/>
      <c r="NRS10" s="4"/>
      <c r="NRT10" s="4"/>
      <c r="NRU10" s="4"/>
      <c r="NRV10" s="4"/>
      <c r="NRW10" s="4"/>
      <c r="NRX10" s="4"/>
      <c r="NRY10" s="4"/>
      <c r="NRZ10" s="4"/>
      <c r="NSD10" s="4"/>
      <c r="NSE10" s="4"/>
      <c r="NSF10" s="4"/>
      <c r="NSG10" s="4"/>
      <c r="NSH10" s="4"/>
      <c r="NSI10" s="4"/>
      <c r="NSJ10" s="4"/>
      <c r="NSK10" s="4"/>
      <c r="NSL10" s="4"/>
      <c r="NSM10" s="4"/>
      <c r="NSN10" s="4"/>
      <c r="NSO10" s="4"/>
      <c r="NSS10" s="4"/>
      <c r="NST10" s="4"/>
      <c r="NSU10" s="4"/>
      <c r="NSV10" s="4"/>
      <c r="NSW10" s="4"/>
      <c r="NSX10" s="4"/>
      <c r="NSY10" s="4"/>
      <c r="NSZ10" s="4"/>
      <c r="NTA10" s="4"/>
      <c r="NTB10" s="4"/>
      <c r="NTC10" s="4"/>
      <c r="NTD10" s="4"/>
      <c r="NTH10" s="4"/>
      <c r="NTI10" s="4"/>
      <c r="NTJ10" s="4"/>
      <c r="NTK10" s="4"/>
      <c r="NTL10" s="4"/>
      <c r="NTM10" s="4"/>
      <c r="NTN10" s="4"/>
      <c r="NTO10" s="4"/>
      <c r="NTP10" s="4"/>
      <c r="NTQ10" s="4"/>
      <c r="NTR10" s="4"/>
      <c r="NTS10" s="4"/>
      <c r="NTW10" s="4"/>
      <c r="NTX10" s="4"/>
      <c r="NTY10" s="4"/>
      <c r="NTZ10" s="4"/>
      <c r="NUA10" s="4"/>
      <c r="NUB10" s="4"/>
      <c r="NUC10" s="4"/>
      <c r="NUD10" s="4"/>
      <c r="NUE10" s="4"/>
      <c r="NUF10" s="4"/>
      <c r="NUG10" s="4"/>
      <c r="NUH10" s="4"/>
      <c r="NUL10" s="4"/>
      <c r="NUM10" s="4"/>
      <c r="NUN10" s="4"/>
      <c r="NUO10" s="4"/>
      <c r="NUP10" s="4"/>
      <c r="NUQ10" s="4"/>
      <c r="NUR10" s="4"/>
      <c r="NUS10" s="4"/>
      <c r="NUT10" s="4"/>
      <c r="NUU10" s="4"/>
      <c r="NUV10" s="4"/>
      <c r="NUW10" s="4"/>
      <c r="NVA10" s="4"/>
      <c r="NVB10" s="4"/>
      <c r="NVC10" s="4"/>
      <c r="NVD10" s="4"/>
      <c r="NVE10" s="4"/>
      <c r="NVF10" s="4"/>
      <c r="NVG10" s="4"/>
      <c r="NVH10" s="4"/>
      <c r="NVI10" s="4"/>
      <c r="NVJ10" s="4"/>
      <c r="NVK10" s="4"/>
      <c r="NVL10" s="4"/>
      <c r="NVP10" s="4"/>
      <c r="NVQ10" s="4"/>
      <c r="NVR10" s="4"/>
      <c r="NVS10" s="4"/>
      <c r="NVT10" s="4"/>
      <c r="NVU10" s="4"/>
      <c r="NVV10" s="4"/>
      <c r="NVW10" s="4"/>
      <c r="NVX10" s="4"/>
      <c r="NVY10" s="4"/>
      <c r="NVZ10" s="4"/>
      <c r="NWA10" s="4"/>
      <c r="NWE10" s="4"/>
      <c r="NWF10" s="4"/>
      <c r="NWG10" s="4"/>
      <c r="NWH10" s="4"/>
      <c r="NWI10" s="4"/>
      <c r="NWJ10" s="4"/>
      <c r="NWK10" s="4"/>
      <c r="NWL10" s="4"/>
      <c r="NWM10" s="4"/>
      <c r="NWN10" s="4"/>
      <c r="NWO10" s="4"/>
      <c r="NWP10" s="4"/>
      <c r="NWT10" s="4"/>
      <c r="NWU10" s="4"/>
      <c r="NWV10" s="4"/>
      <c r="NWW10" s="4"/>
      <c r="NWX10" s="4"/>
      <c r="NWY10" s="4"/>
      <c r="NWZ10" s="4"/>
      <c r="NXA10" s="4"/>
      <c r="NXB10" s="4"/>
      <c r="NXC10" s="4"/>
      <c r="NXD10" s="4"/>
      <c r="NXE10" s="4"/>
      <c r="NXI10" s="4"/>
      <c r="NXJ10" s="4"/>
      <c r="NXK10" s="4"/>
      <c r="NXL10" s="4"/>
      <c r="NXM10" s="4"/>
      <c r="NXN10" s="4"/>
      <c r="NXO10" s="4"/>
      <c r="NXP10" s="4"/>
      <c r="NXQ10" s="4"/>
      <c r="NXR10" s="4"/>
      <c r="NXS10" s="4"/>
      <c r="NXT10" s="4"/>
      <c r="NXX10" s="4"/>
      <c r="NXY10" s="4"/>
      <c r="NXZ10" s="4"/>
      <c r="NYA10" s="4"/>
      <c r="NYB10" s="4"/>
      <c r="NYC10" s="4"/>
      <c r="NYD10" s="4"/>
      <c r="NYE10" s="4"/>
      <c r="NYF10" s="4"/>
      <c r="NYG10" s="4"/>
      <c r="NYH10" s="4"/>
      <c r="NYI10" s="4"/>
      <c r="NYM10" s="4"/>
      <c r="NYN10" s="4"/>
      <c r="NYO10" s="4"/>
      <c r="NYP10" s="4"/>
      <c r="NYQ10" s="4"/>
      <c r="NYR10" s="4"/>
      <c r="NYS10" s="4"/>
      <c r="NYT10" s="4"/>
      <c r="NYU10" s="4"/>
      <c r="NYV10" s="4"/>
      <c r="NYW10" s="4"/>
      <c r="NYX10" s="4"/>
      <c r="NZB10" s="4"/>
      <c r="NZC10" s="4"/>
      <c r="NZD10" s="4"/>
      <c r="NZE10" s="4"/>
      <c r="NZF10" s="4"/>
      <c r="NZG10" s="4"/>
      <c r="NZH10" s="4"/>
      <c r="NZI10" s="4"/>
      <c r="NZJ10" s="4"/>
      <c r="NZK10" s="4"/>
      <c r="NZL10" s="4"/>
      <c r="NZM10" s="4"/>
      <c r="NZQ10" s="4"/>
      <c r="NZR10" s="4"/>
      <c r="NZS10" s="4"/>
      <c r="NZT10" s="4"/>
      <c r="NZU10" s="4"/>
      <c r="NZV10" s="4"/>
      <c r="NZW10" s="4"/>
      <c r="NZX10" s="4"/>
      <c r="NZY10" s="4"/>
      <c r="NZZ10" s="4"/>
      <c r="OAA10" s="4"/>
      <c r="OAB10" s="4"/>
      <c r="OAF10" s="4"/>
      <c r="OAG10" s="4"/>
      <c r="OAH10" s="4"/>
      <c r="OAI10" s="4"/>
      <c r="OAJ10" s="4"/>
      <c r="OAK10" s="4"/>
      <c r="OAL10" s="4"/>
      <c r="OAM10" s="4"/>
      <c r="OAN10" s="4"/>
      <c r="OAO10" s="4"/>
      <c r="OAP10" s="4"/>
      <c r="OAQ10" s="4"/>
      <c r="OAU10" s="4"/>
      <c r="OAV10" s="4"/>
      <c r="OAW10" s="4"/>
      <c r="OAX10" s="4"/>
      <c r="OAY10" s="4"/>
      <c r="OAZ10" s="4"/>
      <c r="OBA10" s="4"/>
      <c r="OBB10" s="4"/>
      <c r="OBC10" s="4"/>
      <c r="OBD10" s="4"/>
      <c r="OBE10" s="4"/>
      <c r="OBF10" s="4"/>
      <c r="OBJ10" s="4"/>
      <c r="OBK10" s="4"/>
      <c r="OBL10" s="4"/>
      <c r="OBM10" s="4"/>
      <c r="OBN10" s="4"/>
      <c r="OBO10" s="4"/>
      <c r="OBP10" s="4"/>
      <c r="OBQ10" s="4"/>
      <c r="OBR10" s="4"/>
      <c r="OBS10" s="4"/>
      <c r="OBT10" s="4"/>
      <c r="OBU10" s="4"/>
      <c r="OBY10" s="4"/>
      <c r="OBZ10" s="4"/>
      <c r="OCA10" s="4"/>
      <c r="OCB10" s="4"/>
      <c r="OCC10" s="4"/>
      <c r="OCD10" s="4"/>
      <c r="OCE10" s="4"/>
      <c r="OCF10" s="4"/>
      <c r="OCG10" s="4"/>
      <c r="OCH10" s="4"/>
      <c r="OCI10" s="4"/>
      <c r="OCJ10" s="4"/>
      <c r="OCN10" s="4"/>
      <c r="OCO10" s="4"/>
      <c r="OCP10" s="4"/>
      <c r="OCQ10" s="4"/>
      <c r="OCR10" s="4"/>
      <c r="OCS10" s="4"/>
      <c r="OCT10" s="4"/>
      <c r="OCU10" s="4"/>
      <c r="OCV10" s="4"/>
      <c r="OCW10" s="4"/>
      <c r="OCX10" s="4"/>
      <c r="OCY10" s="4"/>
      <c r="ODC10" s="4"/>
      <c r="ODD10" s="4"/>
      <c r="ODE10" s="4"/>
      <c r="ODF10" s="4"/>
      <c r="ODG10" s="4"/>
      <c r="ODH10" s="4"/>
      <c r="ODI10" s="4"/>
      <c r="ODJ10" s="4"/>
      <c r="ODK10" s="4"/>
      <c r="ODL10" s="4"/>
      <c r="ODM10" s="4"/>
      <c r="ODN10" s="4"/>
      <c r="ODR10" s="4"/>
      <c r="ODS10" s="4"/>
      <c r="ODT10" s="4"/>
      <c r="ODU10" s="4"/>
      <c r="ODV10" s="4"/>
      <c r="ODW10" s="4"/>
      <c r="ODX10" s="4"/>
      <c r="ODY10" s="4"/>
      <c r="ODZ10" s="4"/>
      <c r="OEA10" s="4"/>
      <c r="OEB10" s="4"/>
      <c r="OEC10" s="4"/>
      <c r="OEG10" s="4"/>
      <c r="OEH10" s="4"/>
      <c r="OEI10" s="4"/>
      <c r="OEJ10" s="4"/>
      <c r="OEK10" s="4"/>
      <c r="OEL10" s="4"/>
      <c r="OEM10" s="4"/>
      <c r="OEN10" s="4"/>
      <c r="OEO10" s="4"/>
      <c r="OEP10" s="4"/>
      <c r="OEQ10" s="4"/>
      <c r="OER10" s="4"/>
      <c r="OEV10" s="4"/>
      <c r="OEW10" s="4"/>
      <c r="OEX10" s="4"/>
      <c r="OEY10" s="4"/>
      <c r="OEZ10" s="4"/>
      <c r="OFA10" s="4"/>
      <c r="OFB10" s="4"/>
      <c r="OFC10" s="4"/>
      <c r="OFD10" s="4"/>
      <c r="OFE10" s="4"/>
      <c r="OFF10" s="4"/>
      <c r="OFG10" s="4"/>
      <c r="OFK10" s="4"/>
      <c r="OFL10" s="4"/>
      <c r="OFM10" s="4"/>
      <c r="OFN10" s="4"/>
      <c r="OFO10" s="4"/>
      <c r="OFP10" s="4"/>
      <c r="OFQ10" s="4"/>
      <c r="OFR10" s="4"/>
      <c r="OFS10" s="4"/>
      <c r="OFT10" s="4"/>
      <c r="OFU10" s="4"/>
      <c r="OFV10" s="4"/>
      <c r="OFZ10" s="4"/>
      <c r="OGA10" s="4"/>
      <c r="OGB10" s="4"/>
      <c r="OGC10" s="4"/>
      <c r="OGD10" s="4"/>
      <c r="OGE10" s="4"/>
      <c r="OGF10" s="4"/>
      <c r="OGG10" s="4"/>
      <c r="OGH10" s="4"/>
      <c r="OGI10" s="4"/>
      <c r="OGJ10" s="4"/>
      <c r="OGK10" s="4"/>
      <c r="OGO10" s="4"/>
      <c r="OGP10" s="4"/>
      <c r="OGQ10" s="4"/>
      <c r="OGR10" s="4"/>
      <c r="OGS10" s="4"/>
      <c r="OGT10" s="4"/>
      <c r="OGU10" s="4"/>
      <c r="OGV10" s="4"/>
      <c r="OGW10" s="4"/>
      <c r="OGX10" s="4"/>
      <c r="OGY10" s="4"/>
      <c r="OGZ10" s="4"/>
      <c r="OHD10" s="4"/>
      <c r="OHE10" s="4"/>
      <c r="OHF10" s="4"/>
      <c r="OHG10" s="4"/>
      <c r="OHH10" s="4"/>
      <c r="OHI10" s="4"/>
      <c r="OHJ10" s="4"/>
      <c r="OHK10" s="4"/>
      <c r="OHL10" s="4"/>
      <c r="OHM10" s="4"/>
      <c r="OHN10" s="4"/>
      <c r="OHO10" s="4"/>
      <c r="OHS10" s="4"/>
      <c r="OHT10" s="4"/>
      <c r="OHU10" s="4"/>
      <c r="OHV10" s="4"/>
      <c r="OHW10" s="4"/>
      <c r="OHX10" s="4"/>
      <c r="OHY10" s="4"/>
      <c r="OHZ10" s="4"/>
      <c r="OIA10" s="4"/>
      <c r="OIB10" s="4"/>
      <c r="OIC10" s="4"/>
      <c r="OID10" s="4"/>
      <c r="OIH10" s="4"/>
      <c r="OII10" s="4"/>
      <c r="OIJ10" s="4"/>
      <c r="OIK10" s="4"/>
      <c r="OIL10" s="4"/>
      <c r="OIM10" s="4"/>
      <c r="OIN10" s="4"/>
      <c r="OIO10" s="4"/>
      <c r="OIP10" s="4"/>
      <c r="OIQ10" s="4"/>
      <c r="OIR10" s="4"/>
      <c r="OIS10" s="4"/>
      <c r="OIW10" s="4"/>
      <c r="OIX10" s="4"/>
      <c r="OIY10" s="4"/>
      <c r="OIZ10" s="4"/>
      <c r="OJA10" s="4"/>
      <c r="OJB10" s="4"/>
      <c r="OJC10" s="4"/>
      <c r="OJD10" s="4"/>
      <c r="OJE10" s="4"/>
      <c r="OJF10" s="4"/>
      <c r="OJG10" s="4"/>
      <c r="OJH10" s="4"/>
      <c r="OJL10" s="4"/>
      <c r="OJM10" s="4"/>
      <c r="OJN10" s="4"/>
      <c r="OJO10" s="4"/>
      <c r="OJP10" s="4"/>
      <c r="OJQ10" s="4"/>
      <c r="OJR10" s="4"/>
      <c r="OJS10" s="4"/>
      <c r="OJT10" s="4"/>
      <c r="OJU10" s="4"/>
      <c r="OJV10" s="4"/>
      <c r="OJW10" s="4"/>
      <c r="OKA10" s="4"/>
      <c r="OKB10" s="4"/>
      <c r="OKC10" s="4"/>
      <c r="OKD10" s="4"/>
      <c r="OKE10" s="4"/>
      <c r="OKF10" s="4"/>
      <c r="OKG10" s="4"/>
      <c r="OKH10" s="4"/>
      <c r="OKI10" s="4"/>
      <c r="OKJ10" s="4"/>
      <c r="OKK10" s="4"/>
      <c r="OKL10" s="4"/>
      <c r="OKP10" s="4"/>
      <c r="OKQ10" s="4"/>
      <c r="OKR10" s="4"/>
      <c r="OKS10" s="4"/>
      <c r="OKT10" s="4"/>
      <c r="OKU10" s="4"/>
      <c r="OKV10" s="4"/>
      <c r="OKW10" s="4"/>
      <c r="OKX10" s="4"/>
      <c r="OKY10" s="4"/>
      <c r="OKZ10" s="4"/>
      <c r="OLA10" s="4"/>
      <c r="OLE10" s="4"/>
      <c r="OLF10" s="4"/>
      <c r="OLG10" s="4"/>
      <c r="OLH10" s="4"/>
      <c r="OLI10" s="4"/>
      <c r="OLJ10" s="4"/>
      <c r="OLK10" s="4"/>
      <c r="OLL10" s="4"/>
      <c r="OLM10" s="4"/>
      <c r="OLN10" s="4"/>
      <c r="OLO10" s="4"/>
      <c r="OLP10" s="4"/>
      <c r="OLT10" s="4"/>
      <c r="OLU10" s="4"/>
      <c r="OLV10" s="4"/>
      <c r="OLW10" s="4"/>
      <c r="OLX10" s="4"/>
      <c r="OLY10" s="4"/>
      <c r="OLZ10" s="4"/>
      <c r="OMA10" s="4"/>
      <c r="OMB10" s="4"/>
      <c r="OMC10" s="4"/>
      <c r="OMD10" s="4"/>
      <c r="OME10" s="4"/>
      <c r="OMI10" s="4"/>
      <c r="OMJ10" s="4"/>
      <c r="OMK10" s="4"/>
      <c r="OML10" s="4"/>
      <c r="OMM10" s="4"/>
      <c r="OMN10" s="4"/>
      <c r="OMO10" s="4"/>
      <c r="OMP10" s="4"/>
      <c r="OMQ10" s="4"/>
      <c r="OMR10" s="4"/>
      <c r="OMS10" s="4"/>
      <c r="OMT10" s="4"/>
      <c r="OMX10" s="4"/>
      <c r="OMY10" s="4"/>
      <c r="OMZ10" s="4"/>
      <c r="ONA10" s="4"/>
      <c r="ONB10" s="4"/>
      <c r="ONC10" s="4"/>
      <c r="OND10" s="4"/>
      <c r="ONE10" s="4"/>
      <c r="ONF10" s="4"/>
      <c r="ONG10" s="4"/>
      <c r="ONH10" s="4"/>
      <c r="ONI10" s="4"/>
      <c r="ONM10" s="4"/>
      <c r="ONN10" s="4"/>
      <c r="ONO10" s="4"/>
      <c r="ONP10" s="4"/>
      <c r="ONQ10" s="4"/>
      <c r="ONR10" s="4"/>
      <c r="ONS10" s="4"/>
      <c r="ONT10" s="4"/>
      <c r="ONU10" s="4"/>
      <c r="ONV10" s="4"/>
      <c r="ONW10" s="4"/>
      <c r="ONX10" s="4"/>
      <c r="OOB10" s="4"/>
      <c r="OOC10" s="4"/>
      <c r="OOD10" s="4"/>
      <c r="OOE10" s="4"/>
      <c r="OOF10" s="4"/>
      <c r="OOG10" s="4"/>
      <c r="OOH10" s="4"/>
      <c r="OOI10" s="4"/>
      <c r="OOJ10" s="4"/>
      <c r="OOK10" s="4"/>
      <c r="OOL10" s="4"/>
      <c r="OOM10" s="4"/>
      <c r="OOQ10" s="4"/>
      <c r="OOR10" s="4"/>
      <c r="OOS10" s="4"/>
      <c r="OOT10" s="4"/>
      <c r="OOU10" s="4"/>
      <c r="OOV10" s="4"/>
      <c r="OOW10" s="4"/>
      <c r="OOX10" s="4"/>
      <c r="OOY10" s="4"/>
      <c r="OOZ10" s="4"/>
      <c r="OPA10" s="4"/>
      <c r="OPB10" s="4"/>
      <c r="OPF10" s="4"/>
      <c r="OPG10" s="4"/>
      <c r="OPH10" s="4"/>
      <c r="OPI10" s="4"/>
      <c r="OPJ10" s="4"/>
      <c r="OPK10" s="4"/>
      <c r="OPL10" s="4"/>
      <c r="OPM10" s="4"/>
      <c r="OPN10" s="4"/>
      <c r="OPO10" s="4"/>
      <c r="OPP10" s="4"/>
      <c r="OPQ10" s="4"/>
      <c r="OPU10" s="4"/>
      <c r="OPV10" s="4"/>
      <c r="OPW10" s="4"/>
      <c r="OPX10" s="4"/>
      <c r="OPY10" s="4"/>
      <c r="OPZ10" s="4"/>
      <c r="OQA10" s="4"/>
      <c r="OQB10" s="4"/>
      <c r="OQC10" s="4"/>
      <c r="OQD10" s="4"/>
      <c r="OQE10" s="4"/>
      <c r="OQF10" s="4"/>
      <c r="OQJ10" s="4"/>
      <c r="OQK10" s="4"/>
      <c r="OQL10" s="4"/>
      <c r="OQM10" s="4"/>
      <c r="OQN10" s="4"/>
      <c r="OQO10" s="4"/>
      <c r="OQP10" s="4"/>
      <c r="OQQ10" s="4"/>
      <c r="OQR10" s="4"/>
      <c r="OQS10" s="4"/>
      <c r="OQT10" s="4"/>
      <c r="OQU10" s="4"/>
      <c r="OQY10" s="4"/>
      <c r="OQZ10" s="4"/>
      <c r="ORA10" s="4"/>
      <c r="ORB10" s="4"/>
      <c r="ORC10" s="4"/>
      <c r="ORD10" s="4"/>
      <c r="ORE10" s="4"/>
      <c r="ORF10" s="4"/>
      <c r="ORG10" s="4"/>
      <c r="ORH10" s="4"/>
      <c r="ORI10" s="4"/>
      <c r="ORJ10" s="4"/>
      <c r="ORN10" s="4"/>
      <c r="ORO10" s="4"/>
      <c r="ORP10" s="4"/>
      <c r="ORQ10" s="4"/>
      <c r="ORR10" s="4"/>
      <c r="ORS10" s="4"/>
      <c r="ORT10" s="4"/>
      <c r="ORU10" s="4"/>
      <c r="ORV10" s="4"/>
      <c r="ORW10" s="4"/>
      <c r="ORX10" s="4"/>
      <c r="ORY10" s="4"/>
      <c r="OSC10" s="4"/>
      <c r="OSD10" s="4"/>
      <c r="OSE10" s="4"/>
      <c r="OSF10" s="4"/>
      <c r="OSG10" s="4"/>
      <c r="OSH10" s="4"/>
      <c r="OSI10" s="4"/>
      <c r="OSJ10" s="4"/>
      <c r="OSK10" s="4"/>
      <c r="OSL10" s="4"/>
      <c r="OSM10" s="4"/>
      <c r="OSN10" s="4"/>
      <c r="OSR10" s="4"/>
      <c r="OSS10" s="4"/>
      <c r="OST10" s="4"/>
      <c r="OSU10" s="4"/>
      <c r="OSV10" s="4"/>
      <c r="OSW10" s="4"/>
      <c r="OSX10" s="4"/>
      <c r="OSY10" s="4"/>
      <c r="OSZ10" s="4"/>
      <c r="OTA10" s="4"/>
      <c r="OTB10" s="4"/>
      <c r="OTC10" s="4"/>
      <c r="OTG10" s="4"/>
      <c r="OTH10" s="4"/>
      <c r="OTI10" s="4"/>
      <c r="OTJ10" s="4"/>
      <c r="OTK10" s="4"/>
      <c r="OTL10" s="4"/>
      <c r="OTM10" s="4"/>
      <c r="OTN10" s="4"/>
      <c r="OTO10" s="4"/>
      <c r="OTP10" s="4"/>
      <c r="OTQ10" s="4"/>
      <c r="OTR10" s="4"/>
      <c r="OTV10" s="4"/>
      <c r="OTW10" s="4"/>
      <c r="OTX10" s="4"/>
      <c r="OTY10" s="4"/>
      <c r="OTZ10" s="4"/>
      <c r="OUA10" s="4"/>
      <c r="OUB10" s="4"/>
      <c r="OUC10" s="4"/>
      <c r="OUD10" s="4"/>
      <c r="OUE10" s="4"/>
      <c r="OUF10" s="4"/>
      <c r="OUG10" s="4"/>
      <c r="OUK10" s="4"/>
      <c r="OUL10" s="4"/>
      <c r="OUM10" s="4"/>
      <c r="OUN10" s="4"/>
      <c r="OUO10" s="4"/>
      <c r="OUP10" s="4"/>
      <c r="OUQ10" s="4"/>
      <c r="OUR10" s="4"/>
      <c r="OUS10" s="4"/>
      <c r="OUT10" s="4"/>
      <c r="OUU10" s="4"/>
      <c r="OUV10" s="4"/>
      <c r="OUZ10" s="4"/>
      <c r="OVA10" s="4"/>
      <c r="OVB10" s="4"/>
      <c r="OVC10" s="4"/>
      <c r="OVD10" s="4"/>
      <c r="OVE10" s="4"/>
      <c r="OVF10" s="4"/>
      <c r="OVG10" s="4"/>
      <c r="OVH10" s="4"/>
      <c r="OVI10" s="4"/>
      <c r="OVJ10" s="4"/>
      <c r="OVK10" s="4"/>
      <c r="OVO10" s="4"/>
      <c r="OVP10" s="4"/>
      <c r="OVQ10" s="4"/>
      <c r="OVR10" s="4"/>
      <c r="OVS10" s="4"/>
      <c r="OVT10" s="4"/>
      <c r="OVU10" s="4"/>
      <c r="OVV10" s="4"/>
      <c r="OVW10" s="4"/>
      <c r="OVX10" s="4"/>
      <c r="OVY10" s="4"/>
      <c r="OVZ10" s="4"/>
      <c r="OWD10" s="4"/>
      <c r="OWE10" s="4"/>
      <c r="OWF10" s="4"/>
      <c r="OWG10" s="4"/>
      <c r="OWH10" s="4"/>
      <c r="OWI10" s="4"/>
      <c r="OWJ10" s="4"/>
      <c r="OWK10" s="4"/>
      <c r="OWL10" s="4"/>
      <c r="OWM10" s="4"/>
      <c r="OWN10" s="4"/>
      <c r="OWO10" s="4"/>
      <c r="OWS10" s="4"/>
      <c r="OWT10" s="4"/>
      <c r="OWU10" s="4"/>
      <c r="OWV10" s="4"/>
      <c r="OWW10" s="4"/>
      <c r="OWX10" s="4"/>
      <c r="OWY10" s="4"/>
      <c r="OWZ10" s="4"/>
      <c r="OXA10" s="4"/>
      <c r="OXB10" s="4"/>
      <c r="OXC10" s="4"/>
      <c r="OXD10" s="4"/>
      <c r="OXH10" s="4"/>
      <c r="OXI10" s="4"/>
      <c r="OXJ10" s="4"/>
      <c r="OXK10" s="4"/>
      <c r="OXL10" s="4"/>
      <c r="OXM10" s="4"/>
      <c r="OXN10" s="4"/>
      <c r="OXO10" s="4"/>
      <c r="OXP10" s="4"/>
      <c r="OXQ10" s="4"/>
      <c r="OXR10" s="4"/>
      <c r="OXS10" s="4"/>
      <c r="OXW10" s="4"/>
      <c r="OXX10" s="4"/>
      <c r="OXY10" s="4"/>
      <c r="OXZ10" s="4"/>
      <c r="OYA10" s="4"/>
      <c r="OYB10" s="4"/>
      <c r="OYC10" s="4"/>
      <c r="OYD10" s="4"/>
      <c r="OYE10" s="4"/>
      <c r="OYF10" s="4"/>
      <c r="OYG10" s="4"/>
      <c r="OYH10" s="4"/>
      <c r="OYL10" s="4"/>
      <c r="OYM10" s="4"/>
      <c r="OYN10" s="4"/>
      <c r="OYO10" s="4"/>
      <c r="OYP10" s="4"/>
      <c r="OYQ10" s="4"/>
      <c r="OYR10" s="4"/>
      <c r="OYS10" s="4"/>
      <c r="OYT10" s="4"/>
      <c r="OYU10" s="4"/>
      <c r="OYV10" s="4"/>
      <c r="OYW10" s="4"/>
      <c r="OZA10" s="4"/>
      <c r="OZB10" s="4"/>
      <c r="OZC10" s="4"/>
      <c r="OZD10" s="4"/>
      <c r="OZE10" s="4"/>
      <c r="OZF10" s="4"/>
      <c r="OZG10" s="4"/>
      <c r="OZH10" s="4"/>
      <c r="OZI10" s="4"/>
      <c r="OZJ10" s="4"/>
      <c r="OZK10" s="4"/>
      <c r="OZL10" s="4"/>
      <c r="OZP10" s="4"/>
      <c r="OZQ10" s="4"/>
      <c r="OZR10" s="4"/>
      <c r="OZS10" s="4"/>
      <c r="OZT10" s="4"/>
      <c r="OZU10" s="4"/>
      <c r="OZV10" s="4"/>
      <c r="OZW10" s="4"/>
      <c r="OZX10" s="4"/>
      <c r="OZY10" s="4"/>
      <c r="OZZ10" s="4"/>
      <c r="PAA10" s="4"/>
      <c r="PAE10" s="4"/>
      <c r="PAF10" s="4"/>
      <c r="PAG10" s="4"/>
      <c r="PAH10" s="4"/>
      <c r="PAI10" s="4"/>
      <c r="PAJ10" s="4"/>
      <c r="PAK10" s="4"/>
      <c r="PAL10" s="4"/>
      <c r="PAM10" s="4"/>
      <c r="PAN10" s="4"/>
      <c r="PAO10" s="4"/>
      <c r="PAP10" s="4"/>
      <c r="PAT10" s="4"/>
      <c r="PAU10" s="4"/>
      <c r="PAV10" s="4"/>
      <c r="PAW10" s="4"/>
      <c r="PAX10" s="4"/>
      <c r="PAY10" s="4"/>
      <c r="PAZ10" s="4"/>
      <c r="PBA10" s="4"/>
      <c r="PBB10" s="4"/>
      <c r="PBC10" s="4"/>
      <c r="PBD10" s="4"/>
      <c r="PBE10" s="4"/>
      <c r="PBI10" s="4"/>
      <c r="PBJ10" s="4"/>
      <c r="PBK10" s="4"/>
      <c r="PBL10" s="4"/>
      <c r="PBM10" s="4"/>
      <c r="PBN10" s="4"/>
      <c r="PBO10" s="4"/>
      <c r="PBP10" s="4"/>
      <c r="PBQ10" s="4"/>
      <c r="PBR10" s="4"/>
      <c r="PBS10" s="4"/>
      <c r="PBT10" s="4"/>
      <c r="PBX10" s="4"/>
      <c r="PBY10" s="4"/>
      <c r="PBZ10" s="4"/>
      <c r="PCA10" s="4"/>
      <c r="PCB10" s="4"/>
      <c r="PCC10" s="4"/>
      <c r="PCD10" s="4"/>
      <c r="PCE10" s="4"/>
      <c r="PCF10" s="4"/>
      <c r="PCG10" s="4"/>
      <c r="PCH10" s="4"/>
      <c r="PCI10" s="4"/>
      <c r="PCM10" s="4"/>
      <c r="PCN10" s="4"/>
      <c r="PCO10" s="4"/>
      <c r="PCP10" s="4"/>
      <c r="PCQ10" s="4"/>
      <c r="PCR10" s="4"/>
      <c r="PCS10" s="4"/>
      <c r="PCT10" s="4"/>
      <c r="PCU10" s="4"/>
      <c r="PCV10" s="4"/>
      <c r="PCW10" s="4"/>
      <c r="PCX10" s="4"/>
      <c r="PDB10" s="4"/>
      <c r="PDC10" s="4"/>
      <c r="PDD10" s="4"/>
      <c r="PDE10" s="4"/>
      <c r="PDF10" s="4"/>
      <c r="PDG10" s="4"/>
      <c r="PDH10" s="4"/>
      <c r="PDI10" s="4"/>
      <c r="PDJ10" s="4"/>
      <c r="PDK10" s="4"/>
      <c r="PDL10" s="4"/>
      <c r="PDM10" s="4"/>
      <c r="PDQ10" s="4"/>
      <c r="PDR10" s="4"/>
      <c r="PDS10" s="4"/>
      <c r="PDT10" s="4"/>
      <c r="PDU10" s="4"/>
      <c r="PDV10" s="4"/>
      <c r="PDW10" s="4"/>
      <c r="PDX10" s="4"/>
      <c r="PDY10" s="4"/>
      <c r="PDZ10" s="4"/>
      <c r="PEA10" s="4"/>
      <c r="PEB10" s="4"/>
      <c r="PEF10" s="4"/>
      <c r="PEG10" s="4"/>
      <c r="PEH10" s="4"/>
      <c r="PEI10" s="4"/>
      <c r="PEJ10" s="4"/>
      <c r="PEK10" s="4"/>
      <c r="PEL10" s="4"/>
      <c r="PEM10" s="4"/>
      <c r="PEN10" s="4"/>
      <c r="PEO10" s="4"/>
      <c r="PEP10" s="4"/>
      <c r="PEQ10" s="4"/>
      <c r="PEU10" s="4"/>
      <c r="PEV10" s="4"/>
      <c r="PEW10" s="4"/>
      <c r="PEX10" s="4"/>
      <c r="PEY10" s="4"/>
      <c r="PEZ10" s="4"/>
      <c r="PFA10" s="4"/>
      <c r="PFB10" s="4"/>
      <c r="PFC10" s="4"/>
      <c r="PFD10" s="4"/>
      <c r="PFE10" s="4"/>
      <c r="PFF10" s="4"/>
      <c r="PFJ10" s="4"/>
      <c r="PFK10" s="4"/>
      <c r="PFL10" s="4"/>
      <c r="PFM10" s="4"/>
      <c r="PFN10" s="4"/>
      <c r="PFO10" s="4"/>
      <c r="PFP10" s="4"/>
      <c r="PFQ10" s="4"/>
      <c r="PFR10" s="4"/>
      <c r="PFS10" s="4"/>
      <c r="PFT10" s="4"/>
      <c r="PFU10" s="4"/>
      <c r="PFY10" s="4"/>
      <c r="PFZ10" s="4"/>
      <c r="PGA10" s="4"/>
      <c r="PGB10" s="4"/>
      <c r="PGC10" s="4"/>
      <c r="PGD10" s="4"/>
      <c r="PGE10" s="4"/>
      <c r="PGF10" s="4"/>
      <c r="PGG10" s="4"/>
      <c r="PGH10" s="4"/>
      <c r="PGI10" s="4"/>
      <c r="PGJ10" s="4"/>
      <c r="PGN10" s="4"/>
      <c r="PGO10" s="4"/>
      <c r="PGP10" s="4"/>
      <c r="PGQ10" s="4"/>
      <c r="PGR10" s="4"/>
      <c r="PGS10" s="4"/>
      <c r="PGT10" s="4"/>
      <c r="PGU10" s="4"/>
      <c r="PGV10" s="4"/>
      <c r="PGW10" s="4"/>
      <c r="PGX10" s="4"/>
      <c r="PGY10" s="4"/>
      <c r="PHC10" s="4"/>
      <c r="PHD10" s="4"/>
      <c r="PHE10" s="4"/>
      <c r="PHF10" s="4"/>
      <c r="PHG10" s="4"/>
      <c r="PHH10" s="4"/>
      <c r="PHI10" s="4"/>
      <c r="PHJ10" s="4"/>
      <c r="PHK10" s="4"/>
      <c r="PHL10" s="4"/>
      <c r="PHM10" s="4"/>
      <c r="PHN10" s="4"/>
      <c r="PHR10" s="4"/>
      <c r="PHS10" s="4"/>
      <c r="PHT10" s="4"/>
      <c r="PHU10" s="4"/>
      <c r="PHV10" s="4"/>
      <c r="PHW10" s="4"/>
      <c r="PHX10" s="4"/>
      <c r="PHY10" s="4"/>
      <c r="PHZ10" s="4"/>
      <c r="PIA10" s="4"/>
      <c r="PIB10" s="4"/>
      <c r="PIC10" s="4"/>
      <c r="PIG10" s="4"/>
      <c r="PIH10" s="4"/>
      <c r="PII10" s="4"/>
      <c r="PIJ10" s="4"/>
      <c r="PIK10" s="4"/>
      <c r="PIL10" s="4"/>
      <c r="PIM10" s="4"/>
      <c r="PIN10" s="4"/>
      <c r="PIO10" s="4"/>
      <c r="PIP10" s="4"/>
      <c r="PIQ10" s="4"/>
      <c r="PIR10" s="4"/>
      <c r="PIV10" s="4"/>
      <c r="PIW10" s="4"/>
      <c r="PIX10" s="4"/>
      <c r="PIY10" s="4"/>
      <c r="PIZ10" s="4"/>
      <c r="PJA10" s="4"/>
      <c r="PJB10" s="4"/>
      <c r="PJC10" s="4"/>
      <c r="PJD10" s="4"/>
      <c r="PJE10" s="4"/>
      <c r="PJF10" s="4"/>
      <c r="PJG10" s="4"/>
      <c r="PJK10" s="4"/>
      <c r="PJL10" s="4"/>
      <c r="PJM10" s="4"/>
      <c r="PJN10" s="4"/>
      <c r="PJO10" s="4"/>
      <c r="PJP10" s="4"/>
      <c r="PJQ10" s="4"/>
      <c r="PJR10" s="4"/>
      <c r="PJS10" s="4"/>
      <c r="PJT10" s="4"/>
      <c r="PJU10" s="4"/>
      <c r="PJV10" s="4"/>
      <c r="PJZ10" s="4"/>
      <c r="PKA10" s="4"/>
      <c r="PKB10" s="4"/>
      <c r="PKC10" s="4"/>
      <c r="PKD10" s="4"/>
      <c r="PKE10" s="4"/>
      <c r="PKF10" s="4"/>
      <c r="PKG10" s="4"/>
      <c r="PKH10" s="4"/>
      <c r="PKI10" s="4"/>
      <c r="PKJ10" s="4"/>
      <c r="PKK10" s="4"/>
      <c r="PKO10" s="4"/>
      <c r="PKP10" s="4"/>
      <c r="PKQ10" s="4"/>
      <c r="PKR10" s="4"/>
      <c r="PKS10" s="4"/>
      <c r="PKT10" s="4"/>
      <c r="PKU10" s="4"/>
      <c r="PKV10" s="4"/>
      <c r="PKW10" s="4"/>
      <c r="PKX10" s="4"/>
      <c r="PKY10" s="4"/>
      <c r="PKZ10" s="4"/>
      <c r="PLD10" s="4"/>
      <c r="PLE10" s="4"/>
      <c r="PLF10" s="4"/>
      <c r="PLG10" s="4"/>
      <c r="PLH10" s="4"/>
      <c r="PLI10" s="4"/>
      <c r="PLJ10" s="4"/>
      <c r="PLK10" s="4"/>
      <c r="PLL10" s="4"/>
      <c r="PLM10" s="4"/>
      <c r="PLN10" s="4"/>
      <c r="PLO10" s="4"/>
      <c r="PLS10" s="4"/>
      <c r="PLT10" s="4"/>
      <c r="PLU10" s="4"/>
      <c r="PLV10" s="4"/>
      <c r="PLW10" s="4"/>
      <c r="PLX10" s="4"/>
      <c r="PLY10" s="4"/>
      <c r="PLZ10" s="4"/>
      <c r="PMA10" s="4"/>
      <c r="PMB10" s="4"/>
      <c r="PMC10" s="4"/>
      <c r="PMD10" s="4"/>
      <c r="PMH10" s="4"/>
      <c r="PMI10" s="4"/>
      <c r="PMJ10" s="4"/>
      <c r="PMK10" s="4"/>
      <c r="PML10" s="4"/>
      <c r="PMM10" s="4"/>
      <c r="PMN10" s="4"/>
      <c r="PMO10" s="4"/>
      <c r="PMP10" s="4"/>
      <c r="PMQ10" s="4"/>
      <c r="PMR10" s="4"/>
      <c r="PMS10" s="4"/>
      <c r="PMW10" s="4"/>
      <c r="PMX10" s="4"/>
      <c r="PMY10" s="4"/>
      <c r="PMZ10" s="4"/>
      <c r="PNA10" s="4"/>
      <c r="PNB10" s="4"/>
      <c r="PNC10" s="4"/>
      <c r="PND10" s="4"/>
      <c r="PNE10" s="4"/>
      <c r="PNF10" s="4"/>
      <c r="PNG10" s="4"/>
      <c r="PNH10" s="4"/>
      <c r="PNL10" s="4"/>
      <c r="PNM10" s="4"/>
      <c r="PNN10" s="4"/>
      <c r="PNO10" s="4"/>
      <c r="PNP10" s="4"/>
      <c r="PNQ10" s="4"/>
      <c r="PNR10" s="4"/>
      <c r="PNS10" s="4"/>
      <c r="PNT10" s="4"/>
      <c r="PNU10" s="4"/>
      <c r="PNV10" s="4"/>
      <c r="PNW10" s="4"/>
      <c r="POA10" s="4"/>
      <c r="POB10" s="4"/>
      <c r="POC10" s="4"/>
      <c r="POD10" s="4"/>
      <c r="POE10" s="4"/>
      <c r="POF10" s="4"/>
      <c r="POG10" s="4"/>
      <c r="POH10" s="4"/>
      <c r="POI10" s="4"/>
      <c r="POJ10" s="4"/>
      <c r="POK10" s="4"/>
      <c r="POL10" s="4"/>
      <c r="POP10" s="4"/>
      <c r="POQ10" s="4"/>
      <c r="POR10" s="4"/>
      <c r="POS10" s="4"/>
      <c r="POT10" s="4"/>
      <c r="POU10" s="4"/>
      <c r="POV10" s="4"/>
      <c r="POW10" s="4"/>
      <c r="POX10" s="4"/>
      <c r="POY10" s="4"/>
      <c r="POZ10" s="4"/>
      <c r="PPA10" s="4"/>
      <c r="PPE10" s="4"/>
      <c r="PPF10" s="4"/>
      <c r="PPG10" s="4"/>
      <c r="PPH10" s="4"/>
      <c r="PPI10" s="4"/>
      <c r="PPJ10" s="4"/>
      <c r="PPK10" s="4"/>
      <c r="PPL10" s="4"/>
      <c r="PPM10" s="4"/>
      <c r="PPN10" s="4"/>
      <c r="PPO10" s="4"/>
      <c r="PPP10" s="4"/>
      <c r="PPT10" s="4"/>
      <c r="PPU10" s="4"/>
      <c r="PPV10" s="4"/>
      <c r="PPW10" s="4"/>
      <c r="PPX10" s="4"/>
      <c r="PPY10" s="4"/>
      <c r="PPZ10" s="4"/>
      <c r="PQA10" s="4"/>
      <c r="PQB10" s="4"/>
      <c r="PQC10" s="4"/>
      <c r="PQD10" s="4"/>
      <c r="PQE10" s="4"/>
      <c r="PQI10" s="4"/>
      <c r="PQJ10" s="4"/>
      <c r="PQK10" s="4"/>
      <c r="PQL10" s="4"/>
      <c r="PQM10" s="4"/>
      <c r="PQN10" s="4"/>
      <c r="PQO10" s="4"/>
      <c r="PQP10" s="4"/>
      <c r="PQQ10" s="4"/>
      <c r="PQR10" s="4"/>
      <c r="PQS10" s="4"/>
      <c r="PQT10" s="4"/>
      <c r="PQX10" s="4"/>
      <c r="PQY10" s="4"/>
      <c r="PQZ10" s="4"/>
      <c r="PRA10" s="4"/>
      <c r="PRB10" s="4"/>
      <c r="PRC10" s="4"/>
      <c r="PRD10" s="4"/>
      <c r="PRE10" s="4"/>
      <c r="PRF10" s="4"/>
      <c r="PRG10" s="4"/>
      <c r="PRH10" s="4"/>
      <c r="PRI10" s="4"/>
      <c r="PRM10" s="4"/>
      <c r="PRN10" s="4"/>
      <c r="PRO10" s="4"/>
      <c r="PRP10" s="4"/>
      <c r="PRQ10" s="4"/>
      <c r="PRR10" s="4"/>
      <c r="PRS10" s="4"/>
      <c r="PRT10" s="4"/>
      <c r="PRU10" s="4"/>
      <c r="PRV10" s="4"/>
      <c r="PRW10" s="4"/>
      <c r="PRX10" s="4"/>
      <c r="PSB10" s="4"/>
      <c r="PSC10" s="4"/>
      <c r="PSD10" s="4"/>
      <c r="PSE10" s="4"/>
      <c r="PSF10" s="4"/>
      <c r="PSG10" s="4"/>
      <c r="PSH10" s="4"/>
      <c r="PSI10" s="4"/>
      <c r="PSJ10" s="4"/>
      <c r="PSK10" s="4"/>
      <c r="PSL10" s="4"/>
      <c r="PSM10" s="4"/>
      <c r="PSQ10" s="4"/>
      <c r="PSR10" s="4"/>
      <c r="PSS10" s="4"/>
      <c r="PST10" s="4"/>
      <c r="PSU10" s="4"/>
      <c r="PSV10" s="4"/>
      <c r="PSW10" s="4"/>
      <c r="PSX10" s="4"/>
      <c r="PSY10" s="4"/>
      <c r="PSZ10" s="4"/>
      <c r="PTA10" s="4"/>
      <c r="PTB10" s="4"/>
      <c r="PTF10" s="4"/>
      <c r="PTG10" s="4"/>
      <c r="PTH10" s="4"/>
      <c r="PTI10" s="4"/>
      <c r="PTJ10" s="4"/>
      <c r="PTK10" s="4"/>
      <c r="PTL10" s="4"/>
      <c r="PTM10" s="4"/>
      <c r="PTN10" s="4"/>
      <c r="PTO10" s="4"/>
      <c r="PTP10" s="4"/>
      <c r="PTQ10" s="4"/>
      <c r="PTU10" s="4"/>
      <c r="PTV10" s="4"/>
      <c r="PTW10" s="4"/>
      <c r="PTX10" s="4"/>
      <c r="PTY10" s="4"/>
      <c r="PTZ10" s="4"/>
      <c r="PUA10" s="4"/>
      <c r="PUB10" s="4"/>
      <c r="PUC10" s="4"/>
      <c r="PUD10" s="4"/>
      <c r="PUE10" s="4"/>
      <c r="PUF10" s="4"/>
      <c r="PUJ10" s="4"/>
      <c r="PUK10" s="4"/>
      <c r="PUL10" s="4"/>
      <c r="PUM10" s="4"/>
      <c r="PUN10" s="4"/>
      <c r="PUO10" s="4"/>
      <c r="PUP10" s="4"/>
      <c r="PUQ10" s="4"/>
      <c r="PUR10" s="4"/>
      <c r="PUS10" s="4"/>
      <c r="PUT10" s="4"/>
      <c r="PUU10" s="4"/>
      <c r="PUY10" s="4"/>
      <c r="PUZ10" s="4"/>
      <c r="PVA10" s="4"/>
      <c r="PVB10" s="4"/>
      <c r="PVC10" s="4"/>
      <c r="PVD10" s="4"/>
      <c r="PVE10" s="4"/>
      <c r="PVF10" s="4"/>
      <c r="PVG10" s="4"/>
      <c r="PVH10" s="4"/>
      <c r="PVI10" s="4"/>
      <c r="PVJ10" s="4"/>
      <c r="PVN10" s="4"/>
      <c r="PVO10" s="4"/>
      <c r="PVP10" s="4"/>
      <c r="PVQ10" s="4"/>
      <c r="PVR10" s="4"/>
      <c r="PVS10" s="4"/>
      <c r="PVT10" s="4"/>
      <c r="PVU10" s="4"/>
      <c r="PVV10" s="4"/>
      <c r="PVW10" s="4"/>
      <c r="PVX10" s="4"/>
      <c r="PVY10" s="4"/>
      <c r="PWC10" s="4"/>
      <c r="PWD10" s="4"/>
      <c r="PWE10" s="4"/>
      <c r="PWF10" s="4"/>
      <c r="PWG10" s="4"/>
      <c r="PWH10" s="4"/>
      <c r="PWI10" s="4"/>
      <c r="PWJ10" s="4"/>
      <c r="PWK10" s="4"/>
      <c r="PWL10" s="4"/>
      <c r="PWM10" s="4"/>
      <c r="PWN10" s="4"/>
      <c r="PWR10" s="4"/>
      <c r="PWS10" s="4"/>
      <c r="PWT10" s="4"/>
      <c r="PWU10" s="4"/>
      <c r="PWV10" s="4"/>
      <c r="PWW10" s="4"/>
      <c r="PWX10" s="4"/>
      <c r="PWY10" s="4"/>
      <c r="PWZ10" s="4"/>
      <c r="PXA10" s="4"/>
      <c r="PXB10" s="4"/>
      <c r="PXC10" s="4"/>
      <c r="PXG10" s="4"/>
      <c r="PXH10" s="4"/>
      <c r="PXI10" s="4"/>
      <c r="PXJ10" s="4"/>
      <c r="PXK10" s="4"/>
      <c r="PXL10" s="4"/>
      <c r="PXM10" s="4"/>
      <c r="PXN10" s="4"/>
      <c r="PXO10" s="4"/>
      <c r="PXP10" s="4"/>
      <c r="PXQ10" s="4"/>
      <c r="PXR10" s="4"/>
      <c r="PXV10" s="4"/>
      <c r="PXW10" s="4"/>
      <c r="PXX10" s="4"/>
      <c r="PXY10" s="4"/>
      <c r="PXZ10" s="4"/>
      <c r="PYA10" s="4"/>
      <c r="PYB10" s="4"/>
      <c r="PYC10" s="4"/>
      <c r="PYD10" s="4"/>
      <c r="PYE10" s="4"/>
      <c r="PYF10" s="4"/>
      <c r="PYG10" s="4"/>
      <c r="PYK10" s="4"/>
      <c r="PYL10" s="4"/>
      <c r="PYM10" s="4"/>
      <c r="PYN10" s="4"/>
      <c r="PYO10" s="4"/>
      <c r="PYP10" s="4"/>
      <c r="PYQ10" s="4"/>
      <c r="PYR10" s="4"/>
      <c r="PYS10" s="4"/>
      <c r="PYT10" s="4"/>
      <c r="PYU10" s="4"/>
      <c r="PYV10" s="4"/>
      <c r="PYZ10" s="4"/>
      <c r="PZA10" s="4"/>
      <c r="PZB10" s="4"/>
      <c r="PZC10" s="4"/>
      <c r="PZD10" s="4"/>
      <c r="PZE10" s="4"/>
      <c r="PZF10" s="4"/>
      <c r="PZG10" s="4"/>
      <c r="PZH10" s="4"/>
      <c r="PZI10" s="4"/>
      <c r="PZJ10" s="4"/>
      <c r="PZK10" s="4"/>
      <c r="PZO10" s="4"/>
      <c r="PZP10" s="4"/>
      <c r="PZQ10" s="4"/>
      <c r="PZR10" s="4"/>
      <c r="PZS10" s="4"/>
      <c r="PZT10" s="4"/>
      <c r="PZU10" s="4"/>
      <c r="PZV10" s="4"/>
      <c r="PZW10" s="4"/>
      <c r="PZX10" s="4"/>
      <c r="PZY10" s="4"/>
      <c r="PZZ10" s="4"/>
      <c r="QAD10" s="4"/>
      <c r="QAE10" s="4"/>
      <c r="QAF10" s="4"/>
      <c r="QAG10" s="4"/>
      <c r="QAH10" s="4"/>
      <c r="QAI10" s="4"/>
      <c r="QAJ10" s="4"/>
      <c r="QAK10" s="4"/>
      <c r="QAL10" s="4"/>
      <c r="QAM10" s="4"/>
      <c r="QAN10" s="4"/>
      <c r="QAO10" s="4"/>
      <c r="QAS10" s="4"/>
      <c r="QAT10" s="4"/>
      <c r="QAU10" s="4"/>
      <c r="QAV10" s="4"/>
      <c r="QAW10" s="4"/>
      <c r="QAX10" s="4"/>
      <c r="QAY10" s="4"/>
      <c r="QAZ10" s="4"/>
      <c r="QBA10" s="4"/>
      <c r="QBB10" s="4"/>
      <c r="QBC10" s="4"/>
      <c r="QBD10" s="4"/>
      <c r="QBH10" s="4"/>
      <c r="QBI10" s="4"/>
      <c r="QBJ10" s="4"/>
      <c r="QBK10" s="4"/>
      <c r="QBL10" s="4"/>
      <c r="QBM10" s="4"/>
      <c r="QBN10" s="4"/>
      <c r="QBO10" s="4"/>
      <c r="QBP10" s="4"/>
      <c r="QBQ10" s="4"/>
      <c r="QBR10" s="4"/>
      <c r="QBS10" s="4"/>
      <c r="QBW10" s="4"/>
      <c r="QBX10" s="4"/>
      <c r="QBY10" s="4"/>
      <c r="QBZ10" s="4"/>
      <c r="QCA10" s="4"/>
      <c r="QCB10" s="4"/>
      <c r="QCC10" s="4"/>
      <c r="QCD10" s="4"/>
      <c r="QCE10" s="4"/>
      <c r="QCF10" s="4"/>
      <c r="QCG10" s="4"/>
      <c r="QCH10" s="4"/>
      <c r="QCL10" s="4"/>
      <c r="QCM10" s="4"/>
      <c r="QCN10" s="4"/>
      <c r="QCO10" s="4"/>
      <c r="QCP10" s="4"/>
      <c r="QCQ10" s="4"/>
      <c r="QCR10" s="4"/>
      <c r="QCS10" s="4"/>
      <c r="QCT10" s="4"/>
      <c r="QCU10" s="4"/>
      <c r="QCV10" s="4"/>
      <c r="QCW10" s="4"/>
      <c r="QDA10" s="4"/>
      <c r="QDB10" s="4"/>
      <c r="QDC10" s="4"/>
      <c r="QDD10" s="4"/>
      <c r="QDE10" s="4"/>
      <c r="QDF10" s="4"/>
      <c r="QDG10" s="4"/>
      <c r="QDH10" s="4"/>
      <c r="QDI10" s="4"/>
      <c r="QDJ10" s="4"/>
      <c r="QDK10" s="4"/>
      <c r="QDL10" s="4"/>
      <c r="QDP10" s="4"/>
      <c r="QDQ10" s="4"/>
      <c r="QDR10" s="4"/>
      <c r="QDS10" s="4"/>
      <c r="QDT10" s="4"/>
      <c r="QDU10" s="4"/>
      <c r="QDV10" s="4"/>
      <c r="QDW10" s="4"/>
      <c r="QDX10" s="4"/>
      <c r="QDY10" s="4"/>
      <c r="QDZ10" s="4"/>
      <c r="QEA10" s="4"/>
      <c r="QEE10" s="4"/>
      <c r="QEF10" s="4"/>
      <c r="QEG10" s="4"/>
      <c r="QEH10" s="4"/>
      <c r="QEI10" s="4"/>
      <c r="QEJ10" s="4"/>
      <c r="QEK10" s="4"/>
      <c r="QEL10" s="4"/>
      <c r="QEM10" s="4"/>
      <c r="QEN10" s="4"/>
      <c r="QEO10" s="4"/>
      <c r="QEP10" s="4"/>
      <c r="QET10" s="4"/>
      <c r="QEU10" s="4"/>
      <c r="QEV10" s="4"/>
      <c r="QEW10" s="4"/>
      <c r="QEX10" s="4"/>
      <c r="QEY10" s="4"/>
      <c r="QEZ10" s="4"/>
      <c r="QFA10" s="4"/>
      <c r="QFB10" s="4"/>
      <c r="QFC10" s="4"/>
      <c r="QFD10" s="4"/>
      <c r="QFE10" s="4"/>
      <c r="QFI10" s="4"/>
      <c r="QFJ10" s="4"/>
      <c r="QFK10" s="4"/>
      <c r="QFL10" s="4"/>
      <c r="QFM10" s="4"/>
      <c r="QFN10" s="4"/>
      <c r="QFO10" s="4"/>
      <c r="QFP10" s="4"/>
      <c r="QFQ10" s="4"/>
      <c r="QFR10" s="4"/>
      <c r="QFS10" s="4"/>
      <c r="QFT10" s="4"/>
      <c r="QFX10" s="4"/>
      <c r="QFY10" s="4"/>
      <c r="QFZ10" s="4"/>
      <c r="QGA10" s="4"/>
      <c r="QGB10" s="4"/>
      <c r="QGC10" s="4"/>
      <c r="QGD10" s="4"/>
      <c r="QGE10" s="4"/>
      <c r="QGF10" s="4"/>
      <c r="QGG10" s="4"/>
      <c r="QGH10" s="4"/>
      <c r="QGI10" s="4"/>
      <c r="QGM10" s="4"/>
      <c r="QGN10" s="4"/>
      <c r="QGO10" s="4"/>
      <c r="QGP10" s="4"/>
      <c r="QGQ10" s="4"/>
      <c r="QGR10" s="4"/>
      <c r="QGS10" s="4"/>
      <c r="QGT10" s="4"/>
      <c r="QGU10" s="4"/>
      <c r="QGV10" s="4"/>
      <c r="QGW10" s="4"/>
      <c r="QGX10" s="4"/>
      <c r="QHB10" s="4"/>
      <c r="QHC10" s="4"/>
      <c r="QHD10" s="4"/>
      <c r="QHE10" s="4"/>
      <c r="QHF10" s="4"/>
      <c r="QHG10" s="4"/>
      <c r="QHH10" s="4"/>
      <c r="QHI10" s="4"/>
      <c r="QHJ10" s="4"/>
      <c r="QHK10" s="4"/>
      <c r="QHL10" s="4"/>
      <c r="QHM10" s="4"/>
      <c r="QHQ10" s="4"/>
      <c r="QHR10" s="4"/>
      <c r="QHS10" s="4"/>
      <c r="QHT10" s="4"/>
      <c r="QHU10" s="4"/>
      <c r="QHV10" s="4"/>
      <c r="QHW10" s="4"/>
      <c r="QHX10" s="4"/>
      <c r="QHY10" s="4"/>
      <c r="QHZ10" s="4"/>
      <c r="QIA10" s="4"/>
      <c r="QIB10" s="4"/>
      <c r="QIF10" s="4"/>
      <c r="QIG10" s="4"/>
      <c r="QIH10" s="4"/>
      <c r="QII10" s="4"/>
      <c r="QIJ10" s="4"/>
      <c r="QIK10" s="4"/>
      <c r="QIL10" s="4"/>
      <c r="QIM10" s="4"/>
      <c r="QIN10" s="4"/>
      <c r="QIO10" s="4"/>
      <c r="QIP10" s="4"/>
      <c r="QIQ10" s="4"/>
      <c r="QIU10" s="4"/>
      <c r="QIV10" s="4"/>
      <c r="QIW10" s="4"/>
      <c r="QIX10" s="4"/>
      <c r="QIY10" s="4"/>
      <c r="QIZ10" s="4"/>
      <c r="QJA10" s="4"/>
      <c r="QJB10" s="4"/>
      <c r="QJC10" s="4"/>
      <c r="QJD10" s="4"/>
      <c r="QJE10" s="4"/>
      <c r="QJF10" s="4"/>
      <c r="QJJ10" s="4"/>
      <c r="QJK10" s="4"/>
      <c r="QJL10" s="4"/>
      <c r="QJM10" s="4"/>
      <c r="QJN10" s="4"/>
      <c r="QJO10" s="4"/>
      <c r="QJP10" s="4"/>
      <c r="QJQ10" s="4"/>
      <c r="QJR10" s="4"/>
      <c r="QJS10" s="4"/>
      <c r="QJT10" s="4"/>
      <c r="QJU10" s="4"/>
      <c r="QJY10" s="4"/>
      <c r="QJZ10" s="4"/>
      <c r="QKA10" s="4"/>
      <c r="QKB10" s="4"/>
      <c r="QKC10" s="4"/>
      <c r="QKD10" s="4"/>
      <c r="QKE10" s="4"/>
      <c r="QKF10" s="4"/>
      <c r="QKG10" s="4"/>
      <c r="QKH10" s="4"/>
      <c r="QKI10" s="4"/>
      <c r="QKJ10" s="4"/>
      <c r="QKN10" s="4"/>
      <c r="QKO10" s="4"/>
      <c r="QKP10" s="4"/>
      <c r="QKQ10" s="4"/>
      <c r="QKR10" s="4"/>
      <c r="QKS10" s="4"/>
      <c r="QKT10" s="4"/>
      <c r="QKU10" s="4"/>
      <c r="QKV10" s="4"/>
      <c r="QKW10" s="4"/>
      <c r="QKX10" s="4"/>
      <c r="QKY10" s="4"/>
      <c r="QLC10" s="4"/>
      <c r="QLD10" s="4"/>
      <c r="QLE10" s="4"/>
      <c r="QLF10" s="4"/>
      <c r="QLG10" s="4"/>
      <c r="QLH10" s="4"/>
      <c r="QLI10" s="4"/>
      <c r="QLJ10" s="4"/>
      <c r="QLK10" s="4"/>
      <c r="QLL10" s="4"/>
      <c r="QLM10" s="4"/>
      <c r="QLN10" s="4"/>
      <c r="QLR10" s="4"/>
      <c r="QLS10" s="4"/>
      <c r="QLT10" s="4"/>
      <c r="QLU10" s="4"/>
      <c r="QLV10" s="4"/>
      <c r="QLW10" s="4"/>
      <c r="QLX10" s="4"/>
      <c r="QLY10" s="4"/>
      <c r="QLZ10" s="4"/>
      <c r="QMA10" s="4"/>
      <c r="QMB10" s="4"/>
      <c r="QMC10" s="4"/>
      <c r="QMG10" s="4"/>
      <c r="QMH10" s="4"/>
      <c r="QMI10" s="4"/>
      <c r="QMJ10" s="4"/>
      <c r="QMK10" s="4"/>
      <c r="QML10" s="4"/>
      <c r="QMM10" s="4"/>
      <c r="QMN10" s="4"/>
      <c r="QMO10" s="4"/>
      <c r="QMP10" s="4"/>
      <c r="QMQ10" s="4"/>
      <c r="QMR10" s="4"/>
      <c r="QMV10" s="4"/>
      <c r="QMW10" s="4"/>
      <c r="QMX10" s="4"/>
      <c r="QMY10" s="4"/>
      <c r="QMZ10" s="4"/>
      <c r="QNA10" s="4"/>
      <c r="QNB10" s="4"/>
      <c r="QNC10" s="4"/>
      <c r="QND10" s="4"/>
      <c r="QNE10" s="4"/>
      <c r="QNF10" s="4"/>
      <c r="QNG10" s="4"/>
      <c r="QNK10" s="4"/>
      <c r="QNL10" s="4"/>
      <c r="QNM10" s="4"/>
      <c r="QNN10" s="4"/>
      <c r="QNO10" s="4"/>
      <c r="QNP10" s="4"/>
      <c r="QNQ10" s="4"/>
      <c r="QNR10" s="4"/>
      <c r="QNS10" s="4"/>
      <c r="QNT10" s="4"/>
      <c r="QNU10" s="4"/>
      <c r="QNV10" s="4"/>
      <c r="QNZ10" s="4"/>
      <c r="QOA10" s="4"/>
      <c r="QOB10" s="4"/>
      <c r="QOC10" s="4"/>
      <c r="QOD10" s="4"/>
      <c r="QOE10" s="4"/>
      <c r="QOF10" s="4"/>
      <c r="QOG10" s="4"/>
      <c r="QOH10" s="4"/>
      <c r="QOI10" s="4"/>
      <c r="QOJ10" s="4"/>
      <c r="QOK10" s="4"/>
      <c r="QOO10" s="4"/>
      <c r="QOP10" s="4"/>
      <c r="QOQ10" s="4"/>
      <c r="QOR10" s="4"/>
      <c r="QOS10" s="4"/>
      <c r="QOT10" s="4"/>
      <c r="QOU10" s="4"/>
      <c r="QOV10" s="4"/>
      <c r="QOW10" s="4"/>
      <c r="QOX10" s="4"/>
      <c r="QOY10" s="4"/>
      <c r="QOZ10" s="4"/>
      <c r="QPD10" s="4"/>
      <c r="QPE10" s="4"/>
      <c r="QPF10" s="4"/>
      <c r="QPG10" s="4"/>
      <c r="QPH10" s="4"/>
      <c r="QPI10" s="4"/>
      <c r="QPJ10" s="4"/>
      <c r="QPK10" s="4"/>
      <c r="QPL10" s="4"/>
      <c r="QPM10" s="4"/>
      <c r="QPN10" s="4"/>
      <c r="QPO10" s="4"/>
      <c r="QPS10" s="4"/>
      <c r="QPT10" s="4"/>
      <c r="QPU10" s="4"/>
      <c r="QPV10" s="4"/>
      <c r="QPW10" s="4"/>
      <c r="QPX10" s="4"/>
      <c r="QPY10" s="4"/>
      <c r="QPZ10" s="4"/>
      <c r="QQA10" s="4"/>
      <c r="QQB10" s="4"/>
      <c r="QQC10" s="4"/>
      <c r="QQD10" s="4"/>
      <c r="QQH10" s="4"/>
      <c r="QQI10" s="4"/>
      <c r="QQJ10" s="4"/>
      <c r="QQK10" s="4"/>
      <c r="QQL10" s="4"/>
      <c r="QQM10" s="4"/>
      <c r="QQN10" s="4"/>
      <c r="QQO10" s="4"/>
      <c r="QQP10" s="4"/>
      <c r="QQQ10" s="4"/>
      <c r="QQR10" s="4"/>
      <c r="QQS10" s="4"/>
      <c r="QQW10" s="4"/>
      <c r="QQX10" s="4"/>
      <c r="QQY10" s="4"/>
      <c r="QQZ10" s="4"/>
      <c r="QRA10" s="4"/>
      <c r="QRB10" s="4"/>
      <c r="QRC10" s="4"/>
      <c r="QRD10" s="4"/>
      <c r="QRE10" s="4"/>
      <c r="QRF10" s="4"/>
      <c r="QRG10" s="4"/>
      <c r="QRH10" s="4"/>
      <c r="QRL10" s="4"/>
      <c r="QRM10" s="4"/>
      <c r="QRN10" s="4"/>
      <c r="QRO10" s="4"/>
      <c r="QRP10" s="4"/>
      <c r="QRQ10" s="4"/>
      <c r="QRR10" s="4"/>
      <c r="QRS10" s="4"/>
      <c r="QRT10" s="4"/>
      <c r="QRU10" s="4"/>
      <c r="QRV10" s="4"/>
      <c r="QRW10" s="4"/>
      <c r="QSA10" s="4"/>
      <c r="QSB10" s="4"/>
      <c r="QSC10" s="4"/>
      <c r="QSD10" s="4"/>
      <c r="QSE10" s="4"/>
      <c r="QSF10" s="4"/>
      <c r="QSG10" s="4"/>
      <c r="QSH10" s="4"/>
      <c r="QSI10" s="4"/>
      <c r="QSJ10" s="4"/>
      <c r="QSK10" s="4"/>
      <c r="QSL10" s="4"/>
      <c r="QSP10" s="4"/>
      <c r="QSQ10" s="4"/>
      <c r="QSR10" s="4"/>
      <c r="QSS10" s="4"/>
      <c r="QST10" s="4"/>
      <c r="QSU10" s="4"/>
      <c r="QSV10" s="4"/>
      <c r="QSW10" s="4"/>
      <c r="QSX10" s="4"/>
      <c r="QSY10" s="4"/>
      <c r="QSZ10" s="4"/>
      <c r="QTA10" s="4"/>
      <c r="QTE10" s="4"/>
      <c r="QTF10" s="4"/>
      <c r="QTG10" s="4"/>
      <c r="QTH10" s="4"/>
      <c r="QTI10" s="4"/>
      <c r="QTJ10" s="4"/>
      <c r="QTK10" s="4"/>
      <c r="QTL10" s="4"/>
      <c r="QTM10" s="4"/>
      <c r="QTN10" s="4"/>
      <c r="QTO10" s="4"/>
      <c r="QTP10" s="4"/>
      <c r="QTT10" s="4"/>
      <c r="QTU10" s="4"/>
      <c r="QTV10" s="4"/>
      <c r="QTW10" s="4"/>
      <c r="QTX10" s="4"/>
      <c r="QTY10" s="4"/>
      <c r="QTZ10" s="4"/>
      <c r="QUA10" s="4"/>
      <c r="QUB10" s="4"/>
      <c r="QUC10" s="4"/>
      <c r="QUD10" s="4"/>
      <c r="QUE10" s="4"/>
      <c r="QUI10" s="4"/>
      <c r="QUJ10" s="4"/>
      <c r="QUK10" s="4"/>
      <c r="QUL10" s="4"/>
      <c r="QUM10" s="4"/>
      <c r="QUN10" s="4"/>
      <c r="QUO10" s="4"/>
      <c r="QUP10" s="4"/>
      <c r="QUQ10" s="4"/>
      <c r="QUR10" s="4"/>
      <c r="QUS10" s="4"/>
      <c r="QUT10" s="4"/>
      <c r="QUX10" s="4"/>
      <c r="QUY10" s="4"/>
      <c r="QUZ10" s="4"/>
      <c r="QVA10" s="4"/>
      <c r="QVB10" s="4"/>
      <c r="QVC10" s="4"/>
      <c r="QVD10" s="4"/>
      <c r="QVE10" s="4"/>
      <c r="QVF10" s="4"/>
      <c r="QVG10" s="4"/>
      <c r="QVH10" s="4"/>
      <c r="QVI10" s="4"/>
      <c r="QVM10" s="4"/>
      <c r="QVN10" s="4"/>
      <c r="QVO10" s="4"/>
      <c r="QVP10" s="4"/>
      <c r="QVQ10" s="4"/>
      <c r="QVR10" s="4"/>
      <c r="QVS10" s="4"/>
      <c r="QVT10" s="4"/>
      <c r="QVU10" s="4"/>
      <c r="QVV10" s="4"/>
      <c r="QVW10" s="4"/>
      <c r="QVX10" s="4"/>
      <c r="QWB10" s="4"/>
      <c r="QWC10" s="4"/>
      <c r="QWD10" s="4"/>
      <c r="QWE10" s="4"/>
      <c r="QWF10" s="4"/>
      <c r="QWG10" s="4"/>
      <c r="QWH10" s="4"/>
      <c r="QWI10" s="4"/>
      <c r="QWJ10" s="4"/>
      <c r="QWK10" s="4"/>
      <c r="QWL10" s="4"/>
      <c r="QWM10" s="4"/>
      <c r="QWQ10" s="4"/>
      <c r="QWR10" s="4"/>
      <c r="QWS10" s="4"/>
      <c r="QWT10" s="4"/>
      <c r="QWU10" s="4"/>
      <c r="QWV10" s="4"/>
      <c r="QWW10" s="4"/>
      <c r="QWX10" s="4"/>
      <c r="QWY10" s="4"/>
      <c r="QWZ10" s="4"/>
      <c r="QXA10" s="4"/>
      <c r="QXB10" s="4"/>
      <c r="QXF10" s="4"/>
      <c r="QXG10" s="4"/>
      <c r="QXH10" s="4"/>
      <c r="QXI10" s="4"/>
      <c r="QXJ10" s="4"/>
      <c r="QXK10" s="4"/>
      <c r="QXL10" s="4"/>
      <c r="QXM10" s="4"/>
      <c r="QXN10" s="4"/>
      <c r="QXO10" s="4"/>
      <c r="QXP10" s="4"/>
      <c r="QXQ10" s="4"/>
      <c r="QXU10" s="4"/>
      <c r="QXV10" s="4"/>
      <c r="QXW10" s="4"/>
      <c r="QXX10" s="4"/>
      <c r="QXY10" s="4"/>
      <c r="QXZ10" s="4"/>
      <c r="QYA10" s="4"/>
      <c r="QYB10" s="4"/>
      <c r="QYC10" s="4"/>
      <c r="QYD10" s="4"/>
      <c r="QYE10" s="4"/>
      <c r="QYF10" s="4"/>
      <c r="QYJ10" s="4"/>
      <c r="QYK10" s="4"/>
      <c r="QYL10" s="4"/>
      <c r="QYM10" s="4"/>
      <c r="QYN10" s="4"/>
      <c r="QYO10" s="4"/>
      <c r="QYP10" s="4"/>
      <c r="QYQ10" s="4"/>
      <c r="QYR10" s="4"/>
      <c r="QYS10" s="4"/>
      <c r="QYT10" s="4"/>
      <c r="QYU10" s="4"/>
      <c r="QYY10" s="4"/>
      <c r="QYZ10" s="4"/>
      <c r="QZA10" s="4"/>
      <c r="QZB10" s="4"/>
      <c r="QZC10" s="4"/>
      <c r="QZD10" s="4"/>
      <c r="QZE10" s="4"/>
      <c r="QZF10" s="4"/>
      <c r="QZG10" s="4"/>
      <c r="QZH10" s="4"/>
      <c r="QZI10" s="4"/>
      <c r="QZJ10" s="4"/>
      <c r="QZN10" s="4"/>
      <c r="QZO10" s="4"/>
      <c r="QZP10" s="4"/>
      <c r="QZQ10" s="4"/>
      <c r="QZR10" s="4"/>
      <c r="QZS10" s="4"/>
      <c r="QZT10" s="4"/>
      <c r="QZU10" s="4"/>
      <c r="QZV10" s="4"/>
      <c r="QZW10" s="4"/>
      <c r="QZX10" s="4"/>
      <c r="QZY10" s="4"/>
      <c r="RAC10" s="4"/>
      <c r="RAD10" s="4"/>
      <c r="RAE10" s="4"/>
      <c r="RAF10" s="4"/>
      <c r="RAG10" s="4"/>
      <c r="RAH10" s="4"/>
      <c r="RAI10" s="4"/>
      <c r="RAJ10" s="4"/>
      <c r="RAK10" s="4"/>
      <c r="RAL10" s="4"/>
      <c r="RAM10" s="4"/>
      <c r="RAN10" s="4"/>
      <c r="RAR10" s="4"/>
      <c r="RAS10" s="4"/>
      <c r="RAT10" s="4"/>
      <c r="RAU10" s="4"/>
      <c r="RAV10" s="4"/>
      <c r="RAW10" s="4"/>
      <c r="RAX10" s="4"/>
      <c r="RAY10" s="4"/>
      <c r="RAZ10" s="4"/>
      <c r="RBA10" s="4"/>
      <c r="RBB10" s="4"/>
      <c r="RBC10" s="4"/>
      <c r="RBG10" s="4"/>
      <c r="RBH10" s="4"/>
      <c r="RBI10" s="4"/>
      <c r="RBJ10" s="4"/>
      <c r="RBK10" s="4"/>
      <c r="RBL10" s="4"/>
      <c r="RBM10" s="4"/>
      <c r="RBN10" s="4"/>
      <c r="RBO10" s="4"/>
      <c r="RBP10" s="4"/>
      <c r="RBQ10" s="4"/>
      <c r="RBR10" s="4"/>
      <c r="RBV10" s="4"/>
      <c r="RBW10" s="4"/>
      <c r="RBX10" s="4"/>
      <c r="RBY10" s="4"/>
      <c r="RBZ10" s="4"/>
      <c r="RCA10" s="4"/>
      <c r="RCB10" s="4"/>
      <c r="RCC10" s="4"/>
      <c r="RCD10" s="4"/>
      <c r="RCE10" s="4"/>
      <c r="RCF10" s="4"/>
      <c r="RCG10" s="4"/>
      <c r="RCK10" s="4"/>
      <c r="RCL10" s="4"/>
      <c r="RCM10" s="4"/>
      <c r="RCN10" s="4"/>
      <c r="RCO10" s="4"/>
      <c r="RCP10" s="4"/>
      <c r="RCQ10" s="4"/>
      <c r="RCR10" s="4"/>
      <c r="RCS10" s="4"/>
      <c r="RCT10" s="4"/>
      <c r="RCU10" s="4"/>
      <c r="RCV10" s="4"/>
      <c r="RCZ10" s="4"/>
      <c r="RDA10" s="4"/>
      <c r="RDB10" s="4"/>
      <c r="RDC10" s="4"/>
      <c r="RDD10" s="4"/>
      <c r="RDE10" s="4"/>
      <c r="RDF10" s="4"/>
      <c r="RDG10" s="4"/>
      <c r="RDH10" s="4"/>
      <c r="RDI10" s="4"/>
      <c r="RDJ10" s="4"/>
      <c r="RDK10" s="4"/>
      <c r="RDO10" s="4"/>
      <c r="RDP10" s="4"/>
      <c r="RDQ10" s="4"/>
      <c r="RDR10" s="4"/>
      <c r="RDS10" s="4"/>
      <c r="RDT10" s="4"/>
      <c r="RDU10" s="4"/>
      <c r="RDV10" s="4"/>
      <c r="RDW10" s="4"/>
      <c r="RDX10" s="4"/>
      <c r="RDY10" s="4"/>
      <c r="RDZ10" s="4"/>
      <c r="RED10" s="4"/>
      <c r="REE10" s="4"/>
      <c r="REF10" s="4"/>
      <c r="REG10" s="4"/>
      <c r="REH10" s="4"/>
      <c r="REI10" s="4"/>
      <c r="REJ10" s="4"/>
      <c r="REK10" s="4"/>
      <c r="REL10" s="4"/>
      <c r="REM10" s="4"/>
      <c r="REN10" s="4"/>
      <c r="REO10" s="4"/>
      <c r="RES10" s="4"/>
      <c r="RET10" s="4"/>
      <c r="REU10" s="4"/>
      <c r="REV10" s="4"/>
      <c r="REW10" s="4"/>
      <c r="REX10" s="4"/>
      <c r="REY10" s="4"/>
      <c r="REZ10" s="4"/>
      <c r="RFA10" s="4"/>
      <c r="RFB10" s="4"/>
      <c r="RFC10" s="4"/>
      <c r="RFD10" s="4"/>
      <c r="RFH10" s="4"/>
      <c r="RFI10" s="4"/>
      <c r="RFJ10" s="4"/>
      <c r="RFK10" s="4"/>
      <c r="RFL10" s="4"/>
      <c r="RFM10" s="4"/>
      <c r="RFN10" s="4"/>
      <c r="RFO10" s="4"/>
      <c r="RFP10" s="4"/>
      <c r="RFQ10" s="4"/>
      <c r="RFR10" s="4"/>
      <c r="RFS10" s="4"/>
      <c r="RFW10" s="4"/>
      <c r="RFX10" s="4"/>
      <c r="RFY10" s="4"/>
      <c r="RFZ10" s="4"/>
      <c r="RGA10" s="4"/>
      <c r="RGB10" s="4"/>
      <c r="RGC10" s="4"/>
      <c r="RGD10" s="4"/>
      <c r="RGE10" s="4"/>
      <c r="RGF10" s="4"/>
      <c r="RGG10" s="4"/>
      <c r="RGH10" s="4"/>
      <c r="RGL10" s="4"/>
      <c r="RGM10" s="4"/>
      <c r="RGN10" s="4"/>
      <c r="RGO10" s="4"/>
      <c r="RGP10" s="4"/>
      <c r="RGQ10" s="4"/>
      <c r="RGR10" s="4"/>
      <c r="RGS10" s="4"/>
      <c r="RGT10" s="4"/>
      <c r="RGU10" s="4"/>
      <c r="RGV10" s="4"/>
      <c r="RGW10" s="4"/>
      <c r="RHA10" s="4"/>
      <c r="RHB10" s="4"/>
      <c r="RHC10" s="4"/>
      <c r="RHD10" s="4"/>
      <c r="RHE10" s="4"/>
      <c r="RHF10" s="4"/>
      <c r="RHG10" s="4"/>
      <c r="RHH10" s="4"/>
      <c r="RHI10" s="4"/>
      <c r="RHJ10" s="4"/>
      <c r="RHK10" s="4"/>
      <c r="RHL10" s="4"/>
      <c r="RHP10" s="4"/>
      <c r="RHQ10" s="4"/>
      <c r="RHR10" s="4"/>
      <c r="RHS10" s="4"/>
      <c r="RHT10" s="4"/>
      <c r="RHU10" s="4"/>
      <c r="RHV10" s="4"/>
      <c r="RHW10" s="4"/>
      <c r="RHX10" s="4"/>
      <c r="RHY10" s="4"/>
      <c r="RHZ10" s="4"/>
      <c r="RIA10" s="4"/>
      <c r="RIE10" s="4"/>
      <c r="RIF10" s="4"/>
      <c r="RIG10" s="4"/>
      <c r="RIH10" s="4"/>
      <c r="RII10" s="4"/>
      <c r="RIJ10" s="4"/>
      <c r="RIK10" s="4"/>
      <c r="RIL10" s="4"/>
      <c r="RIM10" s="4"/>
      <c r="RIN10" s="4"/>
      <c r="RIO10" s="4"/>
      <c r="RIP10" s="4"/>
      <c r="RIT10" s="4"/>
      <c r="RIU10" s="4"/>
      <c r="RIV10" s="4"/>
      <c r="RIW10" s="4"/>
      <c r="RIX10" s="4"/>
      <c r="RIY10" s="4"/>
      <c r="RIZ10" s="4"/>
      <c r="RJA10" s="4"/>
      <c r="RJB10" s="4"/>
      <c r="RJC10" s="4"/>
      <c r="RJD10" s="4"/>
      <c r="RJE10" s="4"/>
      <c r="RJI10" s="4"/>
      <c r="RJJ10" s="4"/>
      <c r="RJK10" s="4"/>
      <c r="RJL10" s="4"/>
      <c r="RJM10" s="4"/>
      <c r="RJN10" s="4"/>
      <c r="RJO10" s="4"/>
      <c r="RJP10" s="4"/>
      <c r="RJQ10" s="4"/>
      <c r="RJR10" s="4"/>
      <c r="RJS10" s="4"/>
      <c r="RJT10" s="4"/>
      <c r="RJX10" s="4"/>
      <c r="RJY10" s="4"/>
      <c r="RJZ10" s="4"/>
      <c r="RKA10" s="4"/>
      <c r="RKB10" s="4"/>
      <c r="RKC10" s="4"/>
      <c r="RKD10" s="4"/>
      <c r="RKE10" s="4"/>
      <c r="RKF10" s="4"/>
      <c r="RKG10" s="4"/>
      <c r="RKH10" s="4"/>
      <c r="RKI10" s="4"/>
      <c r="RKM10" s="4"/>
      <c r="RKN10" s="4"/>
      <c r="RKO10" s="4"/>
      <c r="RKP10" s="4"/>
      <c r="RKQ10" s="4"/>
      <c r="RKR10" s="4"/>
      <c r="RKS10" s="4"/>
      <c r="RKT10" s="4"/>
      <c r="RKU10" s="4"/>
      <c r="RKV10" s="4"/>
      <c r="RKW10" s="4"/>
      <c r="RKX10" s="4"/>
      <c r="RLB10" s="4"/>
      <c r="RLC10" s="4"/>
      <c r="RLD10" s="4"/>
      <c r="RLE10" s="4"/>
      <c r="RLF10" s="4"/>
      <c r="RLG10" s="4"/>
      <c r="RLH10" s="4"/>
      <c r="RLI10" s="4"/>
      <c r="RLJ10" s="4"/>
      <c r="RLK10" s="4"/>
      <c r="RLL10" s="4"/>
      <c r="RLM10" s="4"/>
      <c r="RLQ10" s="4"/>
      <c r="RLR10" s="4"/>
      <c r="RLS10" s="4"/>
      <c r="RLT10" s="4"/>
      <c r="RLU10" s="4"/>
      <c r="RLV10" s="4"/>
      <c r="RLW10" s="4"/>
      <c r="RLX10" s="4"/>
      <c r="RLY10" s="4"/>
      <c r="RLZ10" s="4"/>
      <c r="RMA10" s="4"/>
      <c r="RMB10" s="4"/>
      <c r="RMF10" s="4"/>
      <c r="RMG10" s="4"/>
      <c r="RMH10" s="4"/>
      <c r="RMI10" s="4"/>
      <c r="RMJ10" s="4"/>
      <c r="RMK10" s="4"/>
      <c r="RML10" s="4"/>
      <c r="RMM10" s="4"/>
      <c r="RMN10" s="4"/>
      <c r="RMO10" s="4"/>
      <c r="RMP10" s="4"/>
      <c r="RMQ10" s="4"/>
      <c r="RMU10" s="4"/>
      <c r="RMV10" s="4"/>
      <c r="RMW10" s="4"/>
      <c r="RMX10" s="4"/>
      <c r="RMY10" s="4"/>
      <c r="RMZ10" s="4"/>
      <c r="RNA10" s="4"/>
      <c r="RNB10" s="4"/>
      <c r="RNC10" s="4"/>
      <c r="RND10" s="4"/>
      <c r="RNE10" s="4"/>
      <c r="RNF10" s="4"/>
      <c r="RNJ10" s="4"/>
      <c r="RNK10" s="4"/>
      <c r="RNL10" s="4"/>
      <c r="RNM10" s="4"/>
      <c r="RNN10" s="4"/>
      <c r="RNO10" s="4"/>
      <c r="RNP10" s="4"/>
      <c r="RNQ10" s="4"/>
      <c r="RNR10" s="4"/>
      <c r="RNS10" s="4"/>
      <c r="RNT10" s="4"/>
      <c r="RNU10" s="4"/>
      <c r="RNY10" s="4"/>
      <c r="RNZ10" s="4"/>
      <c r="ROA10" s="4"/>
      <c r="ROB10" s="4"/>
      <c r="ROC10" s="4"/>
      <c r="ROD10" s="4"/>
      <c r="ROE10" s="4"/>
      <c r="ROF10" s="4"/>
      <c r="ROG10" s="4"/>
      <c r="ROH10" s="4"/>
      <c r="ROI10" s="4"/>
      <c r="ROJ10" s="4"/>
      <c r="RON10" s="4"/>
      <c r="ROO10" s="4"/>
      <c r="ROP10" s="4"/>
      <c r="ROQ10" s="4"/>
      <c r="ROR10" s="4"/>
      <c r="ROS10" s="4"/>
      <c r="ROT10" s="4"/>
      <c r="ROU10" s="4"/>
      <c r="ROV10" s="4"/>
      <c r="ROW10" s="4"/>
      <c r="ROX10" s="4"/>
      <c r="ROY10" s="4"/>
      <c r="RPC10" s="4"/>
      <c r="RPD10" s="4"/>
      <c r="RPE10" s="4"/>
      <c r="RPF10" s="4"/>
      <c r="RPG10" s="4"/>
      <c r="RPH10" s="4"/>
      <c r="RPI10" s="4"/>
      <c r="RPJ10" s="4"/>
      <c r="RPK10" s="4"/>
      <c r="RPL10" s="4"/>
      <c r="RPM10" s="4"/>
      <c r="RPN10" s="4"/>
      <c r="RPR10" s="4"/>
      <c r="RPS10" s="4"/>
      <c r="RPT10" s="4"/>
      <c r="RPU10" s="4"/>
      <c r="RPV10" s="4"/>
      <c r="RPW10" s="4"/>
      <c r="RPX10" s="4"/>
      <c r="RPY10" s="4"/>
      <c r="RPZ10" s="4"/>
      <c r="RQA10" s="4"/>
      <c r="RQB10" s="4"/>
      <c r="RQC10" s="4"/>
      <c r="RQG10" s="4"/>
      <c r="RQH10" s="4"/>
      <c r="RQI10" s="4"/>
      <c r="RQJ10" s="4"/>
      <c r="RQK10" s="4"/>
      <c r="RQL10" s="4"/>
      <c r="RQM10" s="4"/>
      <c r="RQN10" s="4"/>
      <c r="RQO10" s="4"/>
      <c r="RQP10" s="4"/>
      <c r="RQQ10" s="4"/>
      <c r="RQR10" s="4"/>
      <c r="RQV10" s="4"/>
      <c r="RQW10" s="4"/>
      <c r="RQX10" s="4"/>
      <c r="RQY10" s="4"/>
      <c r="RQZ10" s="4"/>
      <c r="RRA10" s="4"/>
      <c r="RRB10" s="4"/>
      <c r="RRC10" s="4"/>
      <c r="RRD10" s="4"/>
      <c r="RRE10" s="4"/>
      <c r="RRF10" s="4"/>
      <c r="RRG10" s="4"/>
      <c r="RRK10" s="4"/>
      <c r="RRL10" s="4"/>
      <c r="RRM10" s="4"/>
      <c r="RRN10" s="4"/>
      <c r="RRO10" s="4"/>
      <c r="RRP10" s="4"/>
      <c r="RRQ10" s="4"/>
      <c r="RRR10" s="4"/>
      <c r="RRS10" s="4"/>
      <c r="RRT10" s="4"/>
      <c r="RRU10" s="4"/>
      <c r="RRV10" s="4"/>
      <c r="RRZ10" s="4"/>
      <c r="RSA10" s="4"/>
      <c r="RSB10" s="4"/>
      <c r="RSC10" s="4"/>
      <c r="RSD10" s="4"/>
      <c r="RSE10" s="4"/>
      <c r="RSF10" s="4"/>
      <c r="RSG10" s="4"/>
      <c r="RSH10" s="4"/>
      <c r="RSI10" s="4"/>
      <c r="RSJ10" s="4"/>
      <c r="RSK10" s="4"/>
      <c r="RSO10" s="4"/>
      <c r="RSP10" s="4"/>
      <c r="RSQ10" s="4"/>
      <c r="RSR10" s="4"/>
      <c r="RSS10" s="4"/>
      <c r="RST10" s="4"/>
      <c r="RSU10" s="4"/>
      <c r="RSV10" s="4"/>
      <c r="RSW10" s="4"/>
      <c r="RSX10" s="4"/>
      <c r="RSY10" s="4"/>
      <c r="RSZ10" s="4"/>
      <c r="RTD10" s="4"/>
      <c r="RTE10" s="4"/>
      <c r="RTF10" s="4"/>
      <c r="RTG10" s="4"/>
      <c r="RTH10" s="4"/>
      <c r="RTI10" s="4"/>
      <c r="RTJ10" s="4"/>
      <c r="RTK10" s="4"/>
      <c r="RTL10" s="4"/>
      <c r="RTM10" s="4"/>
      <c r="RTN10" s="4"/>
      <c r="RTO10" s="4"/>
      <c r="RTS10" s="4"/>
      <c r="RTT10" s="4"/>
      <c r="RTU10" s="4"/>
      <c r="RTV10" s="4"/>
      <c r="RTW10" s="4"/>
      <c r="RTX10" s="4"/>
      <c r="RTY10" s="4"/>
      <c r="RTZ10" s="4"/>
      <c r="RUA10" s="4"/>
      <c r="RUB10" s="4"/>
      <c r="RUC10" s="4"/>
      <c r="RUD10" s="4"/>
      <c r="RUH10" s="4"/>
      <c r="RUI10" s="4"/>
      <c r="RUJ10" s="4"/>
      <c r="RUK10" s="4"/>
      <c r="RUL10" s="4"/>
      <c r="RUM10" s="4"/>
      <c r="RUN10" s="4"/>
      <c r="RUO10" s="4"/>
      <c r="RUP10" s="4"/>
      <c r="RUQ10" s="4"/>
      <c r="RUR10" s="4"/>
      <c r="RUS10" s="4"/>
      <c r="RUW10" s="4"/>
      <c r="RUX10" s="4"/>
      <c r="RUY10" s="4"/>
      <c r="RUZ10" s="4"/>
      <c r="RVA10" s="4"/>
      <c r="RVB10" s="4"/>
      <c r="RVC10" s="4"/>
      <c r="RVD10" s="4"/>
      <c r="RVE10" s="4"/>
      <c r="RVF10" s="4"/>
      <c r="RVG10" s="4"/>
      <c r="RVH10" s="4"/>
      <c r="RVL10" s="4"/>
      <c r="RVM10" s="4"/>
      <c r="RVN10" s="4"/>
      <c r="RVO10" s="4"/>
      <c r="RVP10" s="4"/>
      <c r="RVQ10" s="4"/>
      <c r="RVR10" s="4"/>
      <c r="RVS10" s="4"/>
      <c r="RVT10" s="4"/>
      <c r="RVU10" s="4"/>
      <c r="RVV10" s="4"/>
      <c r="RVW10" s="4"/>
      <c r="RWA10" s="4"/>
      <c r="RWB10" s="4"/>
      <c r="RWC10" s="4"/>
      <c r="RWD10" s="4"/>
      <c r="RWE10" s="4"/>
      <c r="RWF10" s="4"/>
      <c r="RWG10" s="4"/>
      <c r="RWH10" s="4"/>
      <c r="RWI10" s="4"/>
      <c r="RWJ10" s="4"/>
      <c r="RWK10" s="4"/>
      <c r="RWL10" s="4"/>
      <c r="RWP10" s="4"/>
      <c r="RWQ10" s="4"/>
      <c r="RWR10" s="4"/>
      <c r="RWS10" s="4"/>
      <c r="RWT10" s="4"/>
      <c r="RWU10" s="4"/>
      <c r="RWV10" s="4"/>
      <c r="RWW10" s="4"/>
      <c r="RWX10" s="4"/>
      <c r="RWY10" s="4"/>
      <c r="RWZ10" s="4"/>
      <c r="RXA10" s="4"/>
      <c r="RXE10" s="4"/>
      <c r="RXF10" s="4"/>
      <c r="RXG10" s="4"/>
      <c r="RXH10" s="4"/>
      <c r="RXI10" s="4"/>
      <c r="RXJ10" s="4"/>
      <c r="RXK10" s="4"/>
      <c r="RXL10" s="4"/>
      <c r="RXM10" s="4"/>
      <c r="RXN10" s="4"/>
      <c r="RXO10" s="4"/>
      <c r="RXP10" s="4"/>
      <c r="RXT10" s="4"/>
      <c r="RXU10" s="4"/>
      <c r="RXV10" s="4"/>
      <c r="RXW10" s="4"/>
      <c r="RXX10" s="4"/>
      <c r="RXY10" s="4"/>
      <c r="RXZ10" s="4"/>
      <c r="RYA10" s="4"/>
      <c r="RYB10" s="4"/>
      <c r="RYC10" s="4"/>
      <c r="RYD10" s="4"/>
      <c r="RYE10" s="4"/>
      <c r="RYI10" s="4"/>
      <c r="RYJ10" s="4"/>
      <c r="RYK10" s="4"/>
      <c r="RYL10" s="4"/>
      <c r="RYM10" s="4"/>
      <c r="RYN10" s="4"/>
      <c r="RYO10" s="4"/>
      <c r="RYP10" s="4"/>
      <c r="RYQ10" s="4"/>
      <c r="RYR10" s="4"/>
      <c r="RYS10" s="4"/>
      <c r="RYT10" s="4"/>
      <c r="RYX10" s="4"/>
      <c r="RYY10" s="4"/>
      <c r="RYZ10" s="4"/>
      <c r="RZA10" s="4"/>
      <c r="RZB10" s="4"/>
      <c r="RZC10" s="4"/>
      <c r="RZD10" s="4"/>
      <c r="RZE10" s="4"/>
      <c r="RZF10" s="4"/>
      <c r="RZG10" s="4"/>
      <c r="RZH10" s="4"/>
      <c r="RZI10" s="4"/>
      <c r="RZM10" s="4"/>
      <c r="RZN10" s="4"/>
      <c r="RZO10" s="4"/>
      <c r="RZP10" s="4"/>
      <c r="RZQ10" s="4"/>
      <c r="RZR10" s="4"/>
      <c r="RZS10" s="4"/>
      <c r="RZT10" s="4"/>
      <c r="RZU10" s="4"/>
      <c r="RZV10" s="4"/>
      <c r="RZW10" s="4"/>
      <c r="RZX10" s="4"/>
      <c r="SAB10" s="4"/>
      <c r="SAC10" s="4"/>
      <c r="SAD10" s="4"/>
      <c r="SAE10" s="4"/>
      <c r="SAF10" s="4"/>
      <c r="SAG10" s="4"/>
      <c r="SAH10" s="4"/>
      <c r="SAI10" s="4"/>
      <c r="SAJ10" s="4"/>
      <c r="SAK10" s="4"/>
      <c r="SAL10" s="4"/>
      <c r="SAM10" s="4"/>
      <c r="SAQ10" s="4"/>
      <c r="SAR10" s="4"/>
      <c r="SAS10" s="4"/>
      <c r="SAT10" s="4"/>
      <c r="SAU10" s="4"/>
      <c r="SAV10" s="4"/>
      <c r="SAW10" s="4"/>
      <c r="SAX10" s="4"/>
      <c r="SAY10" s="4"/>
      <c r="SAZ10" s="4"/>
      <c r="SBA10" s="4"/>
      <c r="SBB10" s="4"/>
      <c r="SBF10" s="4"/>
      <c r="SBG10" s="4"/>
      <c r="SBH10" s="4"/>
      <c r="SBI10" s="4"/>
      <c r="SBJ10" s="4"/>
      <c r="SBK10" s="4"/>
      <c r="SBL10" s="4"/>
      <c r="SBM10" s="4"/>
      <c r="SBN10" s="4"/>
      <c r="SBO10" s="4"/>
      <c r="SBP10" s="4"/>
      <c r="SBQ10" s="4"/>
      <c r="SBU10" s="4"/>
      <c r="SBV10" s="4"/>
      <c r="SBW10" s="4"/>
      <c r="SBX10" s="4"/>
      <c r="SBY10" s="4"/>
      <c r="SBZ10" s="4"/>
      <c r="SCA10" s="4"/>
      <c r="SCB10" s="4"/>
      <c r="SCC10" s="4"/>
      <c r="SCD10" s="4"/>
      <c r="SCE10" s="4"/>
      <c r="SCF10" s="4"/>
      <c r="SCJ10" s="4"/>
      <c r="SCK10" s="4"/>
      <c r="SCL10" s="4"/>
      <c r="SCM10" s="4"/>
      <c r="SCN10" s="4"/>
      <c r="SCO10" s="4"/>
      <c r="SCP10" s="4"/>
      <c r="SCQ10" s="4"/>
      <c r="SCR10" s="4"/>
      <c r="SCS10" s="4"/>
      <c r="SCT10" s="4"/>
      <c r="SCU10" s="4"/>
      <c r="SCY10" s="4"/>
      <c r="SCZ10" s="4"/>
      <c r="SDA10" s="4"/>
      <c r="SDB10" s="4"/>
      <c r="SDC10" s="4"/>
      <c r="SDD10" s="4"/>
      <c r="SDE10" s="4"/>
      <c r="SDF10" s="4"/>
      <c r="SDG10" s="4"/>
      <c r="SDH10" s="4"/>
      <c r="SDI10" s="4"/>
      <c r="SDJ10" s="4"/>
      <c r="SDN10" s="4"/>
      <c r="SDO10" s="4"/>
      <c r="SDP10" s="4"/>
      <c r="SDQ10" s="4"/>
      <c r="SDR10" s="4"/>
      <c r="SDS10" s="4"/>
      <c r="SDT10" s="4"/>
      <c r="SDU10" s="4"/>
      <c r="SDV10" s="4"/>
      <c r="SDW10" s="4"/>
      <c r="SDX10" s="4"/>
      <c r="SDY10" s="4"/>
      <c r="SEC10" s="4"/>
      <c r="SED10" s="4"/>
      <c r="SEE10" s="4"/>
      <c r="SEF10" s="4"/>
      <c r="SEG10" s="4"/>
      <c r="SEH10" s="4"/>
      <c r="SEI10" s="4"/>
      <c r="SEJ10" s="4"/>
      <c r="SEK10" s="4"/>
      <c r="SEL10" s="4"/>
      <c r="SEM10" s="4"/>
      <c r="SEN10" s="4"/>
      <c r="SER10" s="4"/>
      <c r="SES10" s="4"/>
      <c r="SET10" s="4"/>
      <c r="SEU10" s="4"/>
      <c r="SEV10" s="4"/>
      <c r="SEW10" s="4"/>
      <c r="SEX10" s="4"/>
      <c r="SEY10" s="4"/>
      <c r="SEZ10" s="4"/>
      <c r="SFA10" s="4"/>
      <c r="SFB10" s="4"/>
      <c r="SFC10" s="4"/>
      <c r="SFG10" s="4"/>
      <c r="SFH10" s="4"/>
      <c r="SFI10" s="4"/>
      <c r="SFJ10" s="4"/>
      <c r="SFK10" s="4"/>
      <c r="SFL10" s="4"/>
      <c r="SFM10" s="4"/>
      <c r="SFN10" s="4"/>
      <c r="SFO10" s="4"/>
      <c r="SFP10" s="4"/>
      <c r="SFQ10" s="4"/>
      <c r="SFR10" s="4"/>
      <c r="SFV10" s="4"/>
      <c r="SFW10" s="4"/>
      <c r="SFX10" s="4"/>
      <c r="SFY10" s="4"/>
      <c r="SFZ10" s="4"/>
      <c r="SGA10" s="4"/>
      <c r="SGB10" s="4"/>
      <c r="SGC10" s="4"/>
      <c r="SGD10" s="4"/>
      <c r="SGE10" s="4"/>
      <c r="SGF10" s="4"/>
      <c r="SGG10" s="4"/>
      <c r="SGK10" s="4"/>
      <c r="SGL10" s="4"/>
      <c r="SGM10" s="4"/>
      <c r="SGN10" s="4"/>
      <c r="SGO10" s="4"/>
      <c r="SGP10" s="4"/>
      <c r="SGQ10" s="4"/>
      <c r="SGR10" s="4"/>
      <c r="SGS10" s="4"/>
      <c r="SGT10" s="4"/>
      <c r="SGU10" s="4"/>
      <c r="SGV10" s="4"/>
      <c r="SGZ10" s="4"/>
      <c r="SHA10" s="4"/>
      <c r="SHB10" s="4"/>
      <c r="SHC10" s="4"/>
      <c r="SHD10" s="4"/>
      <c r="SHE10" s="4"/>
      <c r="SHF10" s="4"/>
      <c r="SHG10" s="4"/>
      <c r="SHH10" s="4"/>
      <c r="SHI10" s="4"/>
      <c r="SHJ10" s="4"/>
      <c r="SHK10" s="4"/>
      <c r="SHO10" s="4"/>
      <c r="SHP10" s="4"/>
      <c r="SHQ10" s="4"/>
      <c r="SHR10" s="4"/>
      <c r="SHS10" s="4"/>
      <c r="SHT10" s="4"/>
      <c r="SHU10" s="4"/>
      <c r="SHV10" s="4"/>
      <c r="SHW10" s="4"/>
      <c r="SHX10" s="4"/>
      <c r="SHY10" s="4"/>
      <c r="SHZ10" s="4"/>
      <c r="SID10" s="4"/>
      <c r="SIE10" s="4"/>
      <c r="SIF10" s="4"/>
      <c r="SIG10" s="4"/>
      <c r="SIH10" s="4"/>
      <c r="SII10" s="4"/>
      <c r="SIJ10" s="4"/>
      <c r="SIK10" s="4"/>
      <c r="SIL10" s="4"/>
      <c r="SIM10" s="4"/>
      <c r="SIN10" s="4"/>
      <c r="SIO10" s="4"/>
      <c r="SIS10" s="4"/>
      <c r="SIT10" s="4"/>
      <c r="SIU10" s="4"/>
      <c r="SIV10" s="4"/>
      <c r="SIW10" s="4"/>
      <c r="SIX10" s="4"/>
      <c r="SIY10" s="4"/>
      <c r="SIZ10" s="4"/>
      <c r="SJA10" s="4"/>
      <c r="SJB10" s="4"/>
      <c r="SJC10" s="4"/>
      <c r="SJD10" s="4"/>
      <c r="SJH10" s="4"/>
      <c r="SJI10" s="4"/>
      <c r="SJJ10" s="4"/>
      <c r="SJK10" s="4"/>
      <c r="SJL10" s="4"/>
      <c r="SJM10" s="4"/>
      <c r="SJN10" s="4"/>
      <c r="SJO10" s="4"/>
      <c r="SJP10" s="4"/>
      <c r="SJQ10" s="4"/>
      <c r="SJR10" s="4"/>
      <c r="SJS10" s="4"/>
      <c r="SJW10" s="4"/>
      <c r="SJX10" s="4"/>
      <c r="SJY10" s="4"/>
      <c r="SJZ10" s="4"/>
      <c r="SKA10" s="4"/>
      <c r="SKB10" s="4"/>
      <c r="SKC10" s="4"/>
      <c r="SKD10" s="4"/>
      <c r="SKE10" s="4"/>
      <c r="SKF10" s="4"/>
      <c r="SKG10" s="4"/>
      <c r="SKH10" s="4"/>
      <c r="SKL10" s="4"/>
      <c r="SKM10" s="4"/>
      <c r="SKN10" s="4"/>
      <c r="SKO10" s="4"/>
      <c r="SKP10" s="4"/>
      <c r="SKQ10" s="4"/>
      <c r="SKR10" s="4"/>
      <c r="SKS10" s="4"/>
      <c r="SKT10" s="4"/>
      <c r="SKU10" s="4"/>
      <c r="SKV10" s="4"/>
      <c r="SKW10" s="4"/>
      <c r="SLA10" s="4"/>
      <c r="SLB10" s="4"/>
      <c r="SLC10" s="4"/>
      <c r="SLD10" s="4"/>
      <c r="SLE10" s="4"/>
      <c r="SLF10" s="4"/>
      <c r="SLG10" s="4"/>
      <c r="SLH10" s="4"/>
      <c r="SLI10" s="4"/>
      <c r="SLJ10" s="4"/>
      <c r="SLK10" s="4"/>
      <c r="SLL10" s="4"/>
      <c r="SLP10" s="4"/>
      <c r="SLQ10" s="4"/>
      <c r="SLR10" s="4"/>
      <c r="SLS10" s="4"/>
      <c r="SLT10" s="4"/>
      <c r="SLU10" s="4"/>
      <c r="SLV10" s="4"/>
      <c r="SLW10" s="4"/>
      <c r="SLX10" s="4"/>
      <c r="SLY10" s="4"/>
      <c r="SLZ10" s="4"/>
      <c r="SMA10" s="4"/>
      <c r="SME10" s="4"/>
      <c r="SMF10" s="4"/>
      <c r="SMG10" s="4"/>
      <c r="SMH10" s="4"/>
      <c r="SMI10" s="4"/>
      <c r="SMJ10" s="4"/>
      <c r="SMK10" s="4"/>
      <c r="SML10" s="4"/>
      <c r="SMM10" s="4"/>
      <c r="SMN10" s="4"/>
      <c r="SMO10" s="4"/>
      <c r="SMP10" s="4"/>
      <c r="SMT10" s="4"/>
      <c r="SMU10" s="4"/>
      <c r="SMV10" s="4"/>
      <c r="SMW10" s="4"/>
      <c r="SMX10" s="4"/>
      <c r="SMY10" s="4"/>
      <c r="SMZ10" s="4"/>
      <c r="SNA10" s="4"/>
      <c r="SNB10" s="4"/>
      <c r="SNC10" s="4"/>
      <c r="SND10" s="4"/>
      <c r="SNE10" s="4"/>
      <c r="SNI10" s="4"/>
      <c r="SNJ10" s="4"/>
      <c r="SNK10" s="4"/>
      <c r="SNL10" s="4"/>
      <c r="SNM10" s="4"/>
      <c r="SNN10" s="4"/>
      <c r="SNO10" s="4"/>
      <c r="SNP10" s="4"/>
      <c r="SNQ10" s="4"/>
      <c r="SNR10" s="4"/>
      <c r="SNS10" s="4"/>
      <c r="SNT10" s="4"/>
      <c r="SNX10" s="4"/>
      <c r="SNY10" s="4"/>
      <c r="SNZ10" s="4"/>
      <c r="SOA10" s="4"/>
      <c r="SOB10" s="4"/>
      <c r="SOC10" s="4"/>
      <c r="SOD10" s="4"/>
      <c r="SOE10" s="4"/>
      <c r="SOF10" s="4"/>
      <c r="SOG10" s="4"/>
      <c r="SOH10" s="4"/>
      <c r="SOI10" s="4"/>
      <c r="SOM10" s="4"/>
      <c r="SON10" s="4"/>
      <c r="SOO10" s="4"/>
      <c r="SOP10" s="4"/>
      <c r="SOQ10" s="4"/>
      <c r="SOR10" s="4"/>
      <c r="SOS10" s="4"/>
      <c r="SOT10" s="4"/>
      <c r="SOU10" s="4"/>
      <c r="SOV10" s="4"/>
      <c r="SOW10" s="4"/>
      <c r="SOX10" s="4"/>
      <c r="SPB10" s="4"/>
      <c r="SPC10" s="4"/>
      <c r="SPD10" s="4"/>
      <c r="SPE10" s="4"/>
      <c r="SPF10" s="4"/>
      <c r="SPG10" s="4"/>
      <c r="SPH10" s="4"/>
      <c r="SPI10" s="4"/>
      <c r="SPJ10" s="4"/>
      <c r="SPK10" s="4"/>
      <c r="SPL10" s="4"/>
      <c r="SPM10" s="4"/>
      <c r="SPQ10" s="4"/>
      <c r="SPR10" s="4"/>
      <c r="SPS10" s="4"/>
      <c r="SPT10" s="4"/>
      <c r="SPU10" s="4"/>
      <c r="SPV10" s="4"/>
      <c r="SPW10" s="4"/>
      <c r="SPX10" s="4"/>
      <c r="SPY10" s="4"/>
      <c r="SPZ10" s="4"/>
      <c r="SQA10" s="4"/>
      <c r="SQB10" s="4"/>
      <c r="SQF10" s="4"/>
      <c r="SQG10" s="4"/>
      <c r="SQH10" s="4"/>
      <c r="SQI10" s="4"/>
      <c r="SQJ10" s="4"/>
      <c r="SQK10" s="4"/>
      <c r="SQL10" s="4"/>
      <c r="SQM10" s="4"/>
      <c r="SQN10" s="4"/>
      <c r="SQO10" s="4"/>
      <c r="SQP10" s="4"/>
      <c r="SQQ10" s="4"/>
      <c r="SQU10" s="4"/>
      <c r="SQV10" s="4"/>
      <c r="SQW10" s="4"/>
      <c r="SQX10" s="4"/>
      <c r="SQY10" s="4"/>
      <c r="SQZ10" s="4"/>
      <c r="SRA10" s="4"/>
      <c r="SRB10" s="4"/>
      <c r="SRC10" s="4"/>
      <c r="SRD10" s="4"/>
      <c r="SRE10" s="4"/>
      <c r="SRF10" s="4"/>
      <c r="SRJ10" s="4"/>
      <c r="SRK10" s="4"/>
      <c r="SRL10" s="4"/>
      <c r="SRM10" s="4"/>
      <c r="SRN10" s="4"/>
      <c r="SRO10" s="4"/>
      <c r="SRP10" s="4"/>
      <c r="SRQ10" s="4"/>
      <c r="SRR10" s="4"/>
      <c r="SRS10" s="4"/>
      <c r="SRT10" s="4"/>
      <c r="SRU10" s="4"/>
      <c r="SRY10" s="4"/>
      <c r="SRZ10" s="4"/>
      <c r="SSA10" s="4"/>
      <c r="SSB10" s="4"/>
      <c r="SSC10" s="4"/>
      <c r="SSD10" s="4"/>
      <c r="SSE10" s="4"/>
      <c r="SSF10" s="4"/>
      <c r="SSG10" s="4"/>
      <c r="SSH10" s="4"/>
      <c r="SSI10" s="4"/>
      <c r="SSJ10" s="4"/>
      <c r="SSN10" s="4"/>
      <c r="SSO10" s="4"/>
      <c r="SSP10" s="4"/>
      <c r="SSQ10" s="4"/>
      <c r="SSR10" s="4"/>
      <c r="SSS10" s="4"/>
      <c r="SST10" s="4"/>
      <c r="SSU10" s="4"/>
      <c r="SSV10" s="4"/>
      <c r="SSW10" s="4"/>
      <c r="SSX10" s="4"/>
      <c r="SSY10" s="4"/>
      <c r="STC10" s="4"/>
      <c r="STD10" s="4"/>
      <c r="STE10" s="4"/>
      <c r="STF10" s="4"/>
      <c r="STG10" s="4"/>
      <c r="STH10" s="4"/>
      <c r="STI10" s="4"/>
      <c r="STJ10" s="4"/>
      <c r="STK10" s="4"/>
      <c r="STL10" s="4"/>
      <c r="STM10" s="4"/>
      <c r="STN10" s="4"/>
      <c r="STR10" s="4"/>
      <c r="STS10" s="4"/>
      <c r="STT10" s="4"/>
      <c r="STU10" s="4"/>
      <c r="STV10" s="4"/>
      <c r="STW10" s="4"/>
      <c r="STX10" s="4"/>
      <c r="STY10" s="4"/>
      <c r="STZ10" s="4"/>
      <c r="SUA10" s="4"/>
      <c r="SUB10" s="4"/>
      <c r="SUC10" s="4"/>
      <c r="SUG10" s="4"/>
      <c r="SUH10" s="4"/>
      <c r="SUI10" s="4"/>
      <c r="SUJ10" s="4"/>
      <c r="SUK10" s="4"/>
      <c r="SUL10" s="4"/>
      <c r="SUM10" s="4"/>
      <c r="SUN10" s="4"/>
      <c r="SUO10" s="4"/>
      <c r="SUP10" s="4"/>
      <c r="SUQ10" s="4"/>
      <c r="SUR10" s="4"/>
      <c r="SUV10" s="4"/>
      <c r="SUW10" s="4"/>
      <c r="SUX10" s="4"/>
      <c r="SUY10" s="4"/>
      <c r="SUZ10" s="4"/>
      <c r="SVA10" s="4"/>
      <c r="SVB10" s="4"/>
      <c r="SVC10" s="4"/>
      <c r="SVD10" s="4"/>
      <c r="SVE10" s="4"/>
      <c r="SVF10" s="4"/>
      <c r="SVG10" s="4"/>
      <c r="SVK10" s="4"/>
      <c r="SVL10" s="4"/>
      <c r="SVM10" s="4"/>
      <c r="SVN10" s="4"/>
      <c r="SVO10" s="4"/>
      <c r="SVP10" s="4"/>
      <c r="SVQ10" s="4"/>
      <c r="SVR10" s="4"/>
      <c r="SVS10" s="4"/>
      <c r="SVT10" s="4"/>
      <c r="SVU10" s="4"/>
      <c r="SVV10" s="4"/>
      <c r="SVZ10" s="4"/>
      <c r="SWA10" s="4"/>
      <c r="SWB10" s="4"/>
      <c r="SWC10" s="4"/>
      <c r="SWD10" s="4"/>
      <c r="SWE10" s="4"/>
      <c r="SWF10" s="4"/>
      <c r="SWG10" s="4"/>
      <c r="SWH10" s="4"/>
      <c r="SWI10" s="4"/>
      <c r="SWJ10" s="4"/>
      <c r="SWK10" s="4"/>
      <c r="SWO10" s="4"/>
      <c r="SWP10" s="4"/>
      <c r="SWQ10" s="4"/>
      <c r="SWR10" s="4"/>
      <c r="SWS10" s="4"/>
      <c r="SWT10" s="4"/>
      <c r="SWU10" s="4"/>
      <c r="SWV10" s="4"/>
      <c r="SWW10" s="4"/>
      <c r="SWX10" s="4"/>
      <c r="SWY10" s="4"/>
      <c r="SWZ10" s="4"/>
      <c r="SXD10" s="4"/>
      <c r="SXE10" s="4"/>
      <c r="SXF10" s="4"/>
      <c r="SXG10" s="4"/>
      <c r="SXH10" s="4"/>
      <c r="SXI10" s="4"/>
      <c r="SXJ10" s="4"/>
      <c r="SXK10" s="4"/>
      <c r="SXL10" s="4"/>
      <c r="SXM10" s="4"/>
      <c r="SXN10" s="4"/>
      <c r="SXO10" s="4"/>
      <c r="SXS10" s="4"/>
      <c r="SXT10" s="4"/>
      <c r="SXU10" s="4"/>
      <c r="SXV10" s="4"/>
      <c r="SXW10" s="4"/>
      <c r="SXX10" s="4"/>
      <c r="SXY10" s="4"/>
      <c r="SXZ10" s="4"/>
      <c r="SYA10" s="4"/>
      <c r="SYB10" s="4"/>
      <c r="SYC10" s="4"/>
      <c r="SYD10" s="4"/>
      <c r="SYH10" s="4"/>
      <c r="SYI10" s="4"/>
      <c r="SYJ10" s="4"/>
      <c r="SYK10" s="4"/>
      <c r="SYL10" s="4"/>
      <c r="SYM10" s="4"/>
      <c r="SYN10" s="4"/>
      <c r="SYO10" s="4"/>
      <c r="SYP10" s="4"/>
      <c r="SYQ10" s="4"/>
      <c r="SYR10" s="4"/>
      <c r="SYS10" s="4"/>
      <c r="SYW10" s="4"/>
      <c r="SYX10" s="4"/>
      <c r="SYY10" s="4"/>
      <c r="SYZ10" s="4"/>
      <c r="SZA10" s="4"/>
      <c r="SZB10" s="4"/>
      <c r="SZC10" s="4"/>
      <c r="SZD10" s="4"/>
      <c r="SZE10" s="4"/>
      <c r="SZF10" s="4"/>
      <c r="SZG10" s="4"/>
      <c r="SZH10" s="4"/>
      <c r="SZL10" s="4"/>
      <c r="SZM10" s="4"/>
      <c r="SZN10" s="4"/>
      <c r="SZO10" s="4"/>
      <c r="SZP10" s="4"/>
      <c r="SZQ10" s="4"/>
      <c r="SZR10" s="4"/>
      <c r="SZS10" s="4"/>
      <c r="SZT10" s="4"/>
      <c r="SZU10" s="4"/>
      <c r="SZV10" s="4"/>
      <c r="SZW10" s="4"/>
      <c r="TAA10" s="4"/>
      <c r="TAB10" s="4"/>
      <c r="TAC10" s="4"/>
      <c r="TAD10" s="4"/>
      <c r="TAE10" s="4"/>
      <c r="TAF10" s="4"/>
      <c r="TAG10" s="4"/>
      <c r="TAH10" s="4"/>
      <c r="TAI10" s="4"/>
      <c r="TAJ10" s="4"/>
      <c r="TAK10" s="4"/>
      <c r="TAL10" s="4"/>
      <c r="TAP10" s="4"/>
      <c r="TAQ10" s="4"/>
      <c r="TAR10" s="4"/>
      <c r="TAS10" s="4"/>
      <c r="TAT10" s="4"/>
      <c r="TAU10" s="4"/>
      <c r="TAV10" s="4"/>
      <c r="TAW10" s="4"/>
      <c r="TAX10" s="4"/>
      <c r="TAY10" s="4"/>
      <c r="TAZ10" s="4"/>
      <c r="TBA10" s="4"/>
      <c r="TBE10" s="4"/>
      <c r="TBF10" s="4"/>
      <c r="TBG10" s="4"/>
      <c r="TBH10" s="4"/>
      <c r="TBI10" s="4"/>
      <c r="TBJ10" s="4"/>
      <c r="TBK10" s="4"/>
      <c r="TBL10" s="4"/>
      <c r="TBM10" s="4"/>
      <c r="TBN10" s="4"/>
      <c r="TBO10" s="4"/>
      <c r="TBP10" s="4"/>
      <c r="TBT10" s="4"/>
      <c r="TBU10" s="4"/>
      <c r="TBV10" s="4"/>
      <c r="TBW10" s="4"/>
      <c r="TBX10" s="4"/>
      <c r="TBY10" s="4"/>
      <c r="TBZ10" s="4"/>
      <c r="TCA10" s="4"/>
      <c r="TCB10" s="4"/>
      <c r="TCC10" s="4"/>
      <c r="TCD10" s="4"/>
      <c r="TCE10" s="4"/>
      <c r="TCI10" s="4"/>
      <c r="TCJ10" s="4"/>
      <c r="TCK10" s="4"/>
      <c r="TCL10" s="4"/>
      <c r="TCM10" s="4"/>
      <c r="TCN10" s="4"/>
      <c r="TCO10" s="4"/>
      <c r="TCP10" s="4"/>
      <c r="TCQ10" s="4"/>
      <c r="TCR10" s="4"/>
      <c r="TCS10" s="4"/>
      <c r="TCT10" s="4"/>
      <c r="TCX10" s="4"/>
      <c r="TCY10" s="4"/>
      <c r="TCZ10" s="4"/>
      <c r="TDA10" s="4"/>
      <c r="TDB10" s="4"/>
      <c r="TDC10" s="4"/>
      <c r="TDD10" s="4"/>
      <c r="TDE10" s="4"/>
      <c r="TDF10" s="4"/>
      <c r="TDG10" s="4"/>
      <c r="TDH10" s="4"/>
      <c r="TDI10" s="4"/>
      <c r="TDM10" s="4"/>
      <c r="TDN10" s="4"/>
      <c r="TDO10" s="4"/>
      <c r="TDP10" s="4"/>
      <c r="TDQ10" s="4"/>
      <c r="TDR10" s="4"/>
      <c r="TDS10" s="4"/>
      <c r="TDT10" s="4"/>
      <c r="TDU10" s="4"/>
      <c r="TDV10" s="4"/>
      <c r="TDW10" s="4"/>
      <c r="TDX10" s="4"/>
      <c r="TEB10" s="4"/>
      <c r="TEC10" s="4"/>
      <c r="TED10" s="4"/>
      <c r="TEE10" s="4"/>
      <c r="TEF10" s="4"/>
      <c r="TEG10" s="4"/>
      <c r="TEH10" s="4"/>
      <c r="TEI10" s="4"/>
      <c r="TEJ10" s="4"/>
      <c r="TEK10" s="4"/>
      <c r="TEL10" s="4"/>
      <c r="TEM10" s="4"/>
      <c r="TEQ10" s="4"/>
      <c r="TER10" s="4"/>
      <c r="TES10" s="4"/>
      <c r="TET10" s="4"/>
      <c r="TEU10" s="4"/>
      <c r="TEV10" s="4"/>
      <c r="TEW10" s="4"/>
      <c r="TEX10" s="4"/>
      <c r="TEY10" s="4"/>
      <c r="TEZ10" s="4"/>
      <c r="TFA10" s="4"/>
      <c r="TFB10" s="4"/>
      <c r="TFF10" s="4"/>
      <c r="TFG10" s="4"/>
      <c r="TFH10" s="4"/>
      <c r="TFI10" s="4"/>
      <c r="TFJ10" s="4"/>
      <c r="TFK10" s="4"/>
      <c r="TFL10" s="4"/>
      <c r="TFM10" s="4"/>
      <c r="TFN10" s="4"/>
      <c r="TFO10" s="4"/>
      <c r="TFP10" s="4"/>
      <c r="TFQ10" s="4"/>
      <c r="TFU10" s="4"/>
      <c r="TFV10" s="4"/>
      <c r="TFW10" s="4"/>
      <c r="TFX10" s="4"/>
      <c r="TFY10" s="4"/>
      <c r="TFZ10" s="4"/>
      <c r="TGA10" s="4"/>
      <c r="TGB10" s="4"/>
      <c r="TGC10" s="4"/>
      <c r="TGD10" s="4"/>
      <c r="TGE10" s="4"/>
      <c r="TGF10" s="4"/>
      <c r="TGJ10" s="4"/>
      <c r="TGK10" s="4"/>
      <c r="TGL10" s="4"/>
      <c r="TGM10" s="4"/>
      <c r="TGN10" s="4"/>
      <c r="TGO10" s="4"/>
      <c r="TGP10" s="4"/>
      <c r="TGQ10" s="4"/>
      <c r="TGR10" s="4"/>
      <c r="TGS10" s="4"/>
      <c r="TGT10" s="4"/>
      <c r="TGU10" s="4"/>
      <c r="TGY10" s="4"/>
      <c r="TGZ10" s="4"/>
      <c r="THA10" s="4"/>
      <c r="THB10" s="4"/>
      <c r="THC10" s="4"/>
      <c r="THD10" s="4"/>
      <c r="THE10" s="4"/>
      <c r="THF10" s="4"/>
      <c r="THG10" s="4"/>
      <c r="THH10" s="4"/>
      <c r="THI10" s="4"/>
      <c r="THJ10" s="4"/>
      <c r="THN10" s="4"/>
      <c r="THO10" s="4"/>
      <c r="THP10" s="4"/>
      <c r="THQ10" s="4"/>
      <c r="THR10" s="4"/>
      <c r="THS10" s="4"/>
      <c r="THT10" s="4"/>
      <c r="THU10" s="4"/>
      <c r="THV10" s="4"/>
      <c r="THW10" s="4"/>
      <c r="THX10" s="4"/>
      <c r="THY10" s="4"/>
      <c r="TIC10" s="4"/>
      <c r="TID10" s="4"/>
      <c r="TIE10" s="4"/>
      <c r="TIF10" s="4"/>
      <c r="TIG10" s="4"/>
      <c r="TIH10" s="4"/>
      <c r="TII10" s="4"/>
      <c r="TIJ10" s="4"/>
      <c r="TIK10" s="4"/>
      <c r="TIL10" s="4"/>
      <c r="TIM10" s="4"/>
      <c r="TIN10" s="4"/>
      <c r="TIR10" s="4"/>
      <c r="TIS10" s="4"/>
      <c r="TIT10" s="4"/>
      <c r="TIU10" s="4"/>
      <c r="TIV10" s="4"/>
      <c r="TIW10" s="4"/>
      <c r="TIX10" s="4"/>
      <c r="TIY10" s="4"/>
      <c r="TIZ10" s="4"/>
      <c r="TJA10" s="4"/>
      <c r="TJB10" s="4"/>
      <c r="TJC10" s="4"/>
      <c r="TJG10" s="4"/>
      <c r="TJH10" s="4"/>
      <c r="TJI10" s="4"/>
      <c r="TJJ10" s="4"/>
      <c r="TJK10" s="4"/>
      <c r="TJL10" s="4"/>
      <c r="TJM10" s="4"/>
      <c r="TJN10" s="4"/>
      <c r="TJO10" s="4"/>
      <c r="TJP10" s="4"/>
      <c r="TJQ10" s="4"/>
      <c r="TJR10" s="4"/>
      <c r="TJV10" s="4"/>
      <c r="TJW10" s="4"/>
      <c r="TJX10" s="4"/>
      <c r="TJY10" s="4"/>
      <c r="TJZ10" s="4"/>
      <c r="TKA10" s="4"/>
      <c r="TKB10" s="4"/>
      <c r="TKC10" s="4"/>
      <c r="TKD10" s="4"/>
      <c r="TKE10" s="4"/>
      <c r="TKF10" s="4"/>
      <c r="TKG10" s="4"/>
      <c r="TKK10" s="4"/>
      <c r="TKL10" s="4"/>
      <c r="TKM10" s="4"/>
      <c r="TKN10" s="4"/>
      <c r="TKO10" s="4"/>
      <c r="TKP10" s="4"/>
      <c r="TKQ10" s="4"/>
      <c r="TKR10" s="4"/>
      <c r="TKS10" s="4"/>
      <c r="TKT10" s="4"/>
      <c r="TKU10" s="4"/>
      <c r="TKV10" s="4"/>
      <c r="TKZ10" s="4"/>
      <c r="TLA10" s="4"/>
      <c r="TLB10" s="4"/>
      <c r="TLC10" s="4"/>
      <c r="TLD10" s="4"/>
      <c r="TLE10" s="4"/>
      <c r="TLF10" s="4"/>
      <c r="TLG10" s="4"/>
      <c r="TLH10" s="4"/>
      <c r="TLI10" s="4"/>
      <c r="TLJ10" s="4"/>
      <c r="TLK10" s="4"/>
      <c r="TLO10" s="4"/>
      <c r="TLP10" s="4"/>
      <c r="TLQ10" s="4"/>
      <c r="TLR10" s="4"/>
      <c r="TLS10" s="4"/>
      <c r="TLT10" s="4"/>
      <c r="TLU10" s="4"/>
      <c r="TLV10" s="4"/>
      <c r="TLW10" s="4"/>
      <c r="TLX10" s="4"/>
      <c r="TLY10" s="4"/>
      <c r="TLZ10" s="4"/>
      <c r="TMD10" s="4"/>
      <c r="TME10" s="4"/>
      <c r="TMF10" s="4"/>
      <c r="TMG10" s="4"/>
      <c r="TMH10" s="4"/>
      <c r="TMI10" s="4"/>
      <c r="TMJ10" s="4"/>
      <c r="TMK10" s="4"/>
      <c r="TML10" s="4"/>
      <c r="TMM10" s="4"/>
      <c r="TMN10" s="4"/>
      <c r="TMO10" s="4"/>
      <c r="TMS10" s="4"/>
      <c r="TMT10" s="4"/>
      <c r="TMU10" s="4"/>
      <c r="TMV10" s="4"/>
      <c r="TMW10" s="4"/>
      <c r="TMX10" s="4"/>
      <c r="TMY10" s="4"/>
      <c r="TMZ10" s="4"/>
      <c r="TNA10" s="4"/>
      <c r="TNB10" s="4"/>
      <c r="TNC10" s="4"/>
      <c r="TND10" s="4"/>
      <c r="TNH10" s="4"/>
      <c r="TNI10" s="4"/>
      <c r="TNJ10" s="4"/>
      <c r="TNK10" s="4"/>
      <c r="TNL10" s="4"/>
      <c r="TNM10" s="4"/>
      <c r="TNN10" s="4"/>
      <c r="TNO10" s="4"/>
      <c r="TNP10" s="4"/>
      <c r="TNQ10" s="4"/>
      <c r="TNR10" s="4"/>
      <c r="TNS10" s="4"/>
      <c r="TNW10" s="4"/>
      <c r="TNX10" s="4"/>
      <c r="TNY10" s="4"/>
      <c r="TNZ10" s="4"/>
      <c r="TOA10" s="4"/>
      <c r="TOB10" s="4"/>
      <c r="TOC10" s="4"/>
      <c r="TOD10" s="4"/>
      <c r="TOE10" s="4"/>
      <c r="TOF10" s="4"/>
      <c r="TOG10" s="4"/>
      <c r="TOH10" s="4"/>
      <c r="TOL10" s="4"/>
      <c r="TOM10" s="4"/>
      <c r="TON10" s="4"/>
      <c r="TOO10" s="4"/>
      <c r="TOP10" s="4"/>
      <c r="TOQ10" s="4"/>
      <c r="TOR10" s="4"/>
      <c r="TOS10" s="4"/>
      <c r="TOT10" s="4"/>
      <c r="TOU10" s="4"/>
      <c r="TOV10" s="4"/>
      <c r="TOW10" s="4"/>
      <c r="TPA10" s="4"/>
      <c r="TPB10" s="4"/>
      <c r="TPC10" s="4"/>
      <c r="TPD10" s="4"/>
      <c r="TPE10" s="4"/>
      <c r="TPF10" s="4"/>
      <c r="TPG10" s="4"/>
      <c r="TPH10" s="4"/>
      <c r="TPI10" s="4"/>
      <c r="TPJ10" s="4"/>
      <c r="TPK10" s="4"/>
      <c r="TPL10" s="4"/>
      <c r="TPP10" s="4"/>
      <c r="TPQ10" s="4"/>
      <c r="TPR10" s="4"/>
      <c r="TPS10" s="4"/>
      <c r="TPT10" s="4"/>
      <c r="TPU10" s="4"/>
      <c r="TPV10" s="4"/>
      <c r="TPW10" s="4"/>
      <c r="TPX10" s="4"/>
      <c r="TPY10" s="4"/>
      <c r="TPZ10" s="4"/>
      <c r="TQA10" s="4"/>
      <c r="TQE10" s="4"/>
      <c r="TQF10" s="4"/>
      <c r="TQG10" s="4"/>
      <c r="TQH10" s="4"/>
      <c r="TQI10" s="4"/>
      <c r="TQJ10" s="4"/>
      <c r="TQK10" s="4"/>
      <c r="TQL10" s="4"/>
      <c r="TQM10" s="4"/>
      <c r="TQN10" s="4"/>
      <c r="TQO10" s="4"/>
      <c r="TQP10" s="4"/>
      <c r="TQT10" s="4"/>
      <c r="TQU10" s="4"/>
      <c r="TQV10" s="4"/>
      <c r="TQW10" s="4"/>
      <c r="TQX10" s="4"/>
      <c r="TQY10" s="4"/>
      <c r="TQZ10" s="4"/>
      <c r="TRA10" s="4"/>
      <c r="TRB10" s="4"/>
      <c r="TRC10" s="4"/>
      <c r="TRD10" s="4"/>
      <c r="TRE10" s="4"/>
      <c r="TRI10" s="4"/>
      <c r="TRJ10" s="4"/>
      <c r="TRK10" s="4"/>
      <c r="TRL10" s="4"/>
      <c r="TRM10" s="4"/>
      <c r="TRN10" s="4"/>
      <c r="TRO10" s="4"/>
      <c r="TRP10" s="4"/>
      <c r="TRQ10" s="4"/>
      <c r="TRR10" s="4"/>
      <c r="TRS10" s="4"/>
      <c r="TRT10" s="4"/>
      <c r="TRX10" s="4"/>
      <c r="TRY10" s="4"/>
      <c r="TRZ10" s="4"/>
      <c r="TSA10" s="4"/>
      <c r="TSB10" s="4"/>
      <c r="TSC10" s="4"/>
      <c r="TSD10" s="4"/>
      <c r="TSE10" s="4"/>
      <c r="TSF10" s="4"/>
      <c r="TSG10" s="4"/>
      <c r="TSH10" s="4"/>
      <c r="TSI10" s="4"/>
      <c r="TSM10" s="4"/>
      <c r="TSN10" s="4"/>
      <c r="TSO10" s="4"/>
      <c r="TSP10" s="4"/>
      <c r="TSQ10" s="4"/>
      <c r="TSR10" s="4"/>
      <c r="TSS10" s="4"/>
      <c r="TST10" s="4"/>
      <c r="TSU10" s="4"/>
      <c r="TSV10" s="4"/>
      <c r="TSW10" s="4"/>
      <c r="TSX10" s="4"/>
      <c r="TTB10" s="4"/>
      <c r="TTC10" s="4"/>
      <c r="TTD10" s="4"/>
      <c r="TTE10" s="4"/>
      <c r="TTF10" s="4"/>
      <c r="TTG10" s="4"/>
      <c r="TTH10" s="4"/>
      <c r="TTI10" s="4"/>
      <c r="TTJ10" s="4"/>
      <c r="TTK10" s="4"/>
      <c r="TTL10" s="4"/>
      <c r="TTM10" s="4"/>
      <c r="TTQ10" s="4"/>
      <c r="TTR10" s="4"/>
      <c r="TTS10" s="4"/>
      <c r="TTT10" s="4"/>
      <c r="TTU10" s="4"/>
      <c r="TTV10" s="4"/>
      <c r="TTW10" s="4"/>
      <c r="TTX10" s="4"/>
      <c r="TTY10" s="4"/>
      <c r="TTZ10" s="4"/>
      <c r="TUA10" s="4"/>
      <c r="TUB10" s="4"/>
      <c r="TUF10" s="4"/>
      <c r="TUG10" s="4"/>
      <c r="TUH10" s="4"/>
      <c r="TUI10" s="4"/>
      <c r="TUJ10" s="4"/>
      <c r="TUK10" s="4"/>
      <c r="TUL10" s="4"/>
      <c r="TUM10" s="4"/>
      <c r="TUN10" s="4"/>
      <c r="TUO10" s="4"/>
      <c r="TUP10" s="4"/>
      <c r="TUQ10" s="4"/>
      <c r="TUU10" s="4"/>
      <c r="TUV10" s="4"/>
      <c r="TUW10" s="4"/>
      <c r="TUX10" s="4"/>
      <c r="TUY10" s="4"/>
      <c r="TUZ10" s="4"/>
      <c r="TVA10" s="4"/>
      <c r="TVB10" s="4"/>
      <c r="TVC10" s="4"/>
      <c r="TVD10" s="4"/>
      <c r="TVE10" s="4"/>
      <c r="TVF10" s="4"/>
      <c r="TVJ10" s="4"/>
      <c r="TVK10" s="4"/>
      <c r="TVL10" s="4"/>
      <c r="TVM10" s="4"/>
      <c r="TVN10" s="4"/>
      <c r="TVO10" s="4"/>
      <c r="TVP10" s="4"/>
      <c r="TVQ10" s="4"/>
      <c r="TVR10" s="4"/>
      <c r="TVS10" s="4"/>
      <c r="TVT10" s="4"/>
      <c r="TVU10" s="4"/>
      <c r="TVY10" s="4"/>
      <c r="TVZ10" s="4"/>
      <c r="TWA10" s="4"/>
      <c r="TWB10" s="4"/>
      <c r="TWC10" s="4"/>
      <c r="TWD10" s="4"/>
      <c r="TWE10" s="4"/>
      <c r="TWF10" s="4"/>
      <c r="TWG10" s="4"/>
      <c r="TWH10" s="4"/>
      <c r="TWI10" s="4"/>
      <c r="TWJ10" s="4"/>
      <c r="TWN10" s="4"/>
      <c r="TWO10" s="4"/>
      <c r="TWP10" s="4"/>
      <c r="TWQ10" s="4"/>
      <c r="TWR10" s="4"/>
      <c r="TWS10" s="4"/>
      <c r="TWT10" s="4"/>
      <c r="TWU10" s="4"/>
      <c r="TWV10" s="4"/>
      <c r="TWW10" s="4"/>
      <c r="TWX10" s="4"/>
      <c r="TWY10" s="4"/>
      <c r="TXC10" s="4"/>
      <c r="TXD10" s="4"/>
      <c r="TXE10" s="4"/>
      <c r="TXF10" s="4"/>
      <c r="TXG10" s="4"/>
      <c r="TXH10" s="4"/>
      <c r="TXI10" s="4"/>
      <c r="TXJ10" s="4"/>
      <c r="TXK10" s="4"/>
      <c r="TXL10" s="4"/>
      <c r="TXM10" s="4"/>
      <c r="TXN10" s="4"/>
      <c r="TXR10" s="4"/>
      <c r="TXS10" s="4"/>
      <c r="TXT10" s="4"/>
      <c r="TXU10" s="4"/>
      <c r="TXV10" s="4"/>
      <c r="TXW10" s="4"/>
      <c r="TXX10" s="4"/>
      <c r="TXY10" s="4"/>
      <c r="TXZ10" s="4"/>
      <c r="TYA10" s="4"/>
      <c r="TYB10" s="4"/>
      <c r="TYC10" s="4"/>
      <c r="TYG10" s="4"/>
      <c r="TYH10" s="4"/>
      <c r="TYI10" s="4"/>
      <c r="TYJ10" s="4"/>
      <c r="TYK10" s="4"/>
      <c r="TYL10" s="4"/>
      <c r="TYM10" s="4"/>
      <c r="TYN10" s="4"/>
      <c r="TYO10" s="4"/>
      <c r="TYP10" s="4"/>
      <c r="TYQ10" s="4"/>
      <c r="TYR10" s="4"/>
      <c r="TYV10" s="4"/>
      <c r="TYW10" s="4"/>
      <c r="TYX10" s="4"/>
      <c r="TYY10" s="4"/>
      <c r="TYZ10" s="4"/>
      <c r="TZA10" s="4"/>
      <c r="TZB10" s="4"/>
      <c r="TZC10" s="4"/>
      <c r="TZD10" s="4"/>
      <c r="TZE10" s="4"/>
      <c r="TZF10" s="4"/>
      <c r="TZG10" s="4"/>
      <c r="TZK10" s="4"/>
      <c r="TZL10" s="4"/>
      <c r="TZM10" s="4"/>
      <c r="TZN10" s="4"/>
      <c r="TZO10" s="4"/>
      <c r="TZP10" s="4"/>
      <c r="TZQ10" s="4"/>
      <c r="TZR10" s="4"/>
      <c r="TZS10" s="4"/>
      <c r="TZT10" s="4"/>
      <c r="TZU10" s="4"/>
      <c r="TZV10" s="4"/>
      <c r="TZZ10" s="4"/>
      <c r="UAA10" s="4"/>
      <c r="UAB10" s="4"/>
      <c r="UAC10" s="4"/>
      <c r="UAD10" s="4"/>
      <c r="UAE10" s="4"/>
      <c r="UAF10" s="4"/>
      <c r="UAG10" s="4"/>
      <c r="UAH10" s="4"/>
      <c r="UAI10" s="4"/>
      <c r="UAJ10" s="4"/>
      <c r="UAK10" s="4"/>
      <c r="UAO10" s="4"/>
      <c r="UAP10" s="4"/>
      <c r="UAQ10" s="4"/>
      <c r="UAR10" s="4"/>
      <c r="UAS10" s="4"/>
      <c r="UAT10" s="4"/>
      <c r="UAU10" s="4"/>
      <c r="UAV10" s="4"/>
      <c r="UAW10" s="4"/>
      <c r="UAX10" s="4"/>
      <c r="UAY10" s="4"/>
      <c r="UAZ10" s="4"/>
      <c r="UBD10" s="4"/>
      <c r="UBE10" s="4"/>
      <c r="UBF10" s="4"/>
      <c r="UBG10" s="4"/>
      <c r="UBH10" s="4"/>
      <c r="UBI10" s="4"/>
      <c r="UBJ10" s="4"/>
      <c r="UBK10" s="4"/>
      <c r="UBL10" s="4"/>
      <c r="UBM10" s="4"/>
      <c r="UBN10" s="4"/>
      <c r="UBO10" s="4"/>
      <c r="UBS10" s="4"/>
      <c r="UBT10" s="4"/>
      <c r="UBU10" s="4"/>
      <c r="UBV10" s="4"/>
      <c r="UBW10" s="4"/>
      <c r="UBX10" s="4"/>
      <c r="UBY10" s="4"/>
      <c r="UBZ10" s="4"/>
      <c r="UCA10" s="4"/>
      <c r="UCB10" s="4"/>
      <c r="UCC10" s="4"/>
      <c r="UCD10" s="4"/>
      <c r="UCH10" s="4"/>
      <c r="UCI10" s="4"/>
      <c r="UCJ10" s="4"/>
      <c r="UCK10" s="4"/>
      <c r="UCL10" s="4"/>
      <c r="UCM10" s="4"/>
      <c r="UCN10" s="4"/>
      <c r="UCO10" s="4"/>
      <c r="UCP10" s="4"/>
      <c r="UCQ10" s="4"/>
      <c r="UCR10" s="4"/>
      <c r="UCS10" s="4"/>
      <c r="UCW10" s="4"/>
      <c r="UCX10" s="4"/>
      <c r="UCY10" s="4"/>
      <c r="UCZ10" s="4"/>
      <c r="UDA10" s="4"/>
      <c r="UDB10" s="4"/>
      <c r="UDC10" s="4"/>
      <c r="UDD10" s="4"/>
      <c r="UDE10" s="4"/>
      <c r="UDF10" s="4"/>
      <c r="UDG10" s="4"/>
      <c r="UDH10" s="4"/>
      <c r="UDL10" s="4"/>
      <c r="UDM10" s="4"/>
      <c r="UDN10" s="4"/>
      <c r="UDO10" s="4"/>
      <c r="UDP10" s="4"/>
      <c r="UDQ10" s="4"/>
      <c r="UDR10" s="4"/>
      <c r="UDS10" s="4"/>
      <c r="UDT10" s="4"/>
      <c r="UDU10" s="4"/>
      <c r="UDV10" s="4"/>
      <c r="UDW10" s="4"/>
      <c r="UEA10" s="4"/>
      <c r="UEB10" s="4"/>
      <c r="UEC10" s="4"/>
      <c r="UED10" s="4"/>
      <c r="UEE10" s="4"/>
      <c r="UEF10" s="4"/>
      <c r="UEG10" s="4"/>
      <c r="UEH10" s="4"/>
      <c r="UEI10" s="4"/>
      <c r="UEJ10" s="4"/>
      <c r="UEK10" s="4"/>
      <c r="UEL10" s="4"/>
      <c r="UEP10" s="4"/>
      <c r="UEQ10" s="4"/>
      <c r="UER10" s="4"/>
      <c r="UES10" s="4"/>
      <c r="UET10" s="4"/>
      <c r="UEU10" s="4"/>
      <c r="UEV10" s="4"/>
      <c r="UEW10" s="4"/>
      <c r="UEX10" s="4"/>
      <c r="UEY10" s="4"/>
      <c r="UEZ10" s="4"/>
      <c r="UFA10" s="4"/>
      <c r="UFE10" s="4"/>
      <c r="UFF10" s="4"/>
      <c r="UFG10" s="4"/>
      <c r="UFH10" s="4"/>
      <c r="UFI10" s="4"/>
      <c r="UFJ10" s="4"/>
      <c r="UFK10" s="4"/>
      <c r="UFL10" s="4"/>
      <c r="UFM10" s="4"/>
      <c r="UFN10" s="4"/>
      <c r="UFO10" s="4"/>
      <c r="UFP10" s="4"/>
      <c r="UFT10" s="4"/>
      <c r="UFU10" s="4"/>
      <c r="UFV10" s="4"/>
      <c r="UFW10" s="4"/>
      <c r="UFX10" s="4"/>
      <c r="UFY10" s="4"/>
      <c r="UFZ10" s="4"/>
      <c r="UGA10" s="4"/>
      <c r="UGB10" s="4"/>
      <c r="UGC10" s="4"/>
      <c r="UGD10" s="4"/>
      <c r="UGE10" s="4"/>
      <c r="UGI10" s="4"/>
      <c r="UGJ10" s="4"/>
      <c r="UGK10" s="4"/>
      <c r="UGL10" s="4"/>
      <c r="UGM10" s="4"/>
      <c r="UGN10" s="4"/>
      <c r="UGO10" s="4"/>
      <c r="UGP10" s="4"/>
      <c r="UGQ10" s="4"/>
      <c r="UGR10" s="4"/>
      <c r="UGS10" s="4"/>
      <c r="UGT10" s="4"/>
      <c r="UGX10" s="4"/>
      <c r="UGY10" s="4"/>
      <c r="UGZ10" s="4"/>
      <c r="UHA10" s="4"/>
      <c r="UHB10" s="4"/>
      <c r="UHC10" s="4"/>
      <c r="UHD10" s="4"/>
      <c r="UHE10" s="4"/>
      <c r="UHF10" s="4"/>
      <c r="UHG10" s="4"/>
      <c r="UHH10" s="4"/>
      <c r="UHI10" s="4"/>
      <c r="UHM10" s="4"/>
      <c r="UHN10" s="4"/>
      <c r="UHO10" s="4"/>
      <c r="UHP10" s="4"/>
      <c r="UHQ10" s="4"/>
      <c r="UHR10" s="4"/>
      <c r="UHS10" s="4"/>
      <c r="UHT10" s="4"/>
      <c r="UHU10" s="4"/>
      <c r="UHV10" s="4"/>
      <c r="UHW10" s="4"/>
      <c r="UHX10" s="4"/>
      <c r="UIB10" s="4"/>
      <c r="UIC10" s="4"/>
      <c r="UID10" s="4"/>
      <c r="UIE10" s="4"/>
      <c r="UIF10" s="4"/>
      <c r="UIG10" s="4"/>
      <c r="UIH10" s="4"/>
      <c r="UII10" s="4"/>
      <c r="UIJ10" s="4"/>
      <c r="UIK10" s="4"/>
      <c r="UIL10" s="4"/>
      <c r="UIM10" s="4"/>
      <c r="UIQ10" s="4"/>
      <c r="UIR10" s="4"/>
      <c r="UIS10" s="4"/>
      <c r="UIT10" s="4"/>
      <c r="UIU10" s="4"/>
      <c r="UIV10" s="4"/>
      <c r="UIW10" s="4"/>
      <c r="UIX10" s="4"/>
      <c r="UIY10" s="4"/>
      <c r="UIZ10" s="4"/>
      <c r="UJA10" s="4"/>
      <c r="UJB10" s="4"/>
      <c r="UJF10" s="4"/>
      <c r="UJG10" s="4"/>
      <c r="UJH10" s="4"/>
      <c r="UJI10" s="4"/>
      <c r="UJJ10" s="4"/>
      <c r="UJK10" s="4"/>
      <c r="UJL10" s="4"/>
      <c r="UJM10" s="4"/>
      <c r="UJN10" s="4"/>
      <c r="UJO10" s="4"/>
      <c r="UJP10" s="4"/>
      <c r="UJQ10" s="4"/>
      <c r="UJU10" s="4"/>
      <c r="UJV10" s="4"/>
      <c r="UJW10" s="4"/>
      <c r="UJX10" s="4"/>
      <c r="UJY10" s="4"/>
      <c r="UJZ10" s="4"/>
      <c r="UKA10" s="4"/>
      <c r="UKB10" s="4"/>
      <c r="UKC10" s="4"/>
      <c r="UKD10" s="4"/>
      <c r="UKE10" s="4"/>
      <c r="UKF10" s="4"/>
      <c r="UKJ10" s="4"/>
      <c r="UKK10" s="4"/>
      <c r="UKL10" s="4"/>
      <c r="UKM10" s="4"/>
      <c r="UKN10" s="4"/>
      <c r="UKO10" s="4"/>
      <c r="UKP10" s="4"/>
      <c r="UKQ10" s="4"/>
      <c r="UKR10" s="4"/>
      <c r="UKS10" s="4"/>
      <c r="UKT10" s="4"/>
      <c r="UKU10" s="4"/>
      <c r="UKY10" s="4"/>
      <c r="UKZ10" s="4"/>
      <c r="ULA10" s="4"/>
      <c r="ULB10" s="4"/>
      <c r="ULC10" s="4"/>
      <c r="ULD10" s="4"/>
      <c r="ULE10" s="4"/>
      <c r="ULF10" s="4"/>
      <c r="ULG10" s="4"/>
      <c r="ULH10" s="4"/>
      <c r="ULI10" s="4"/>
      <c r="ULJ10" s="4"/>
      <c r="ULN10" s="4"/>
      <c r="ULO10" s="4"/>
      <c r="ULP10" s="4"/>
      <c r="ULQ10" s="4"/>
      <c r="ULR10" s="4"/>
      <c r="ULS10" s="4"/>
      <c r="ULT10" s="4"/>
      <c r="ULU10" s="4"/>
      <c r="ULV10" s="4"/>
      <c r="ULW10" s="4"/>
      <c r="ULX10" s="4"/>
      <c r="ULY10" s="4"/>
      <c r="UMC10" s="4"/>
      <c r="UMD10" s="4"/>
      <c r="UME10" s="4"/>
      <c r="UMF10" s="4"/>
      <c r="UMG10" s="4"/>
      <c r="UMH10" s="4"/>
      <c r="UMI10" s="4"/>
      <c r="UMJ10" s="4"/>
      <c r="UMK10" s="4"/>
      <c r="UML10" s="4"/>
      <c r="UMM10" s="4"/>
      <c r="UMN10" s="4"/>
      <c r="UMR10" s="4"/>
      <c r="UMS10" s="4"/>
      <c r="UMT10" s="4"/>
      <c r="UMU10" s="4"/>
      <c r="UMV10" s="4"/>
      <c r="UMW10" s="4"/>
      <c r="UMX10" s="4"/>
      <c r="UMY10" s="4"/>
      <c r="UMZ10" s="4"/>
      <c r="UNA10" s="4"/>
      <c r="UNB10" s="4"/>
      <c r="UNC10" s="4"/>
      <c r="UNG10" s="4"/>
      <c r="UNH10" s="4"/>
      <c r="UNI10" s="4"/>
      <c r="UNJ10" s="4"/>
      <c r="UNK10" s="4"/>
      <c r="UNL10" s="4"/>
      <c r="UNM10" s="4"/>
      <c r="UNN10" s="4"/>
      <c r="UNO10" s="4"/>
      <c r="UNP10" s="4"/>
      <c r="UNQ10" s="4"/>
      <c r="UNR10" s="4"/>
      <c r="UNV10" s="4"/>
      <c r="UNW10" s="4"/>
      <c r="UNX10" s="4"/>
      <c r="UNY10" s="4"/>
      <c r="UNZ10" s="4"/>
      <c r="UOA10" s="4"/>
      <c r="UOB10" s="4"/>
      <c r="UOC10" s="4"/>
      <c r="UOD10" s="4"/>
      <c r="UOE10" s="4"/>
      <c r="UOF10" s="4"/>
      <c r="UOG10" s="4"/>
      <c r="UOK10" s="4"/>
      <c r="UOL10" s="4"/>
      <c r="UOM10" s="4"/>
      <c r="UON10" s="4"/>
      <c r="UOO10" s="4"/>
      <c r="UOP10" s="4"/>
      <c r="UOQ10" s="4"/>
      <c r="UOR10" s="4"/>
      <c r="UOS10" s="4"/>
      <c r="UOT10" s="4"/>
      <c r="UOU10" s="4"/>
      <c r="UOV10" s="4"/>
      <c r="UOZ10" s="4"/>
      <c r="UPA10" s="4"/>
      <c r="UPB10" s="4"/>
      <c r="UPC10" s="4"/>
      <c r="UPD10" s="4"/>
      <c r="UPE10" s="4"/>
      <c r="UPF10" s="4"/>
      <c r="UPG10" s="4"/>
      <c r="UPH10" s="4"/>
      <c r="UPI10" s="4"/>
      <c r="UPJ10" s="4"/>
      <c r="UPK10" s="4"/>
      <c r="UPO10" s="4"/>
      <c r="UPP10" s="4"/>
      <c r="UPQ10" s="4"/>
      <c r="UPR10" s="4"/>
      <c r="UPS10" s="4"/>
      <c r="UPT10" s="4"/>
      <c r="UPU10" s="4"/>
      <c r="UPV10" s="4"/>
      <c r="UPW10" s="4"/>
      <c r="UPX10" s="4"/>
      <c r="UPY10" s="4"/>
      <c r="UPZ10" s="4"/>
      <c r="UQD10" s="4"/>
      <c r="UQE10" s="4"/>
      <c r="UQF10" s="4"/>
      <c r="UQG10" s="4"/>
      <c r="UQH10" s="4"/>
      <c r="UQI10" s="4"/>
      <c r="UQJ10" s="4"/>
      <c r="UQK10" s="4"/>
      <c r="UQL10" s="4"/>
      <c r="UQM10" s="4"/>
      <c r="UQN10" s="4"/>
      <c r="UQO10" s="4"/>
      <c r="UQS10" s="4"/>
      <c r="UQT10" s="4"/>
      <c r="UQU10" s="4"/>
      <c r="UQV10" s="4"/>
      <c r="UQW10" s="4"/>
      <c r="UQX10" s="4"/>
      <c r="UQY10" s="4"/>
      <c r="UQZ10" s="4"/>
      <c r="URA10" s="4"/>
      <c r="URB10" s="4"/>
      <c r="URC10" s="4"/>
      <c r="URD10" s="4"/>
      <c r="URH10" s="4"/>
      <c r="URI10" s="4"/>
      <c r="URJ10" s="4"/>
      <c r="URK10" s="4"/>
      <c r="URL10" s="4"/>
      <c r="URM10" s="4"/>
      <c r="URN10" s="4"/>
      <c r="URO10" s="4"/>
      <c r="URP10" s="4"/>
      <c r="URQ10" s="4"/>
      <c r="URR10" s="4"/>
      <c r="URS10" s="4"/>
      <c r="URW10" s="4"/>
      <c r="URX10" s="4"/>
      <c r="URY10" s="4"/>
      <c r="URZ10" s="4"/>
      <c r="USA10" s="4"/>
      <c r="USB10" s="4"/>
      <c r="USC10" s="4"/>
      <c r="USD10" s="4"/>
      <c r="USE10" s="4"/>
      <c r="USF10" s="4"/>
      <c r="USG10" s="4"/>
      <c r="USH10" s="4"/>
      <c r="USL10" s="4"/>
      <c r="USM10" s="4"/>
      <c r="USN10" s="4"/>
      <c r="USO10" s="4"/>
      <c r="USP10" s="4"/>
      <c r="USQ10" s="4"/>
      <c r="USR10" s="4"/>
      <c r="USS10" s="4"/>
      <c r="UST10" s="4"/>
      <c r="USU10" s="4"/>
      <c r="USV10" s="4"/>
      <c r="USW10" s="4"/>
      <c r="UTA10" s="4"/>
      <c r="UTB10" s="4"/>
      <c r="UTC10" s="4"/>
      <c r="UTD10" s="4"/>
      <c r="UTE10" s="4"/>
      <c r="UTF10" s="4"/>
      <c r="UTG10" s="4"/>
      <c r="UTH10" s="4"/>
      <c r="UTI10" s="4"/>
      <c r="UTJ10" s="4"/>
      <c r="UTK10" s="4"/>
      <c r="UTL10" s="4"/>
      <c r="UTP10" s="4"/>
      <c r="UTQ10" s="4"/>
      <c r="UTR10" s="4"/>
      <c r="UTS10" s="4"/>
      <c r="UTT10" s="4"/>
      <c r="UTU10" s="4"/>
      <c r="UTV10" s="4"/>
      <c r="UTW10" s="4"/>
      <c r="UTX10" s="4"/>
      <c r="UTY10" s="4"/>
      <c r="UTZ10" s="4"/>
      <c r="UUA10" s="4"/>
      <c r="UUE10" s="4"/>
      <c r="UUF10" s="4"/>
      <c r="UUG10" s="4"/>
      <c r="UUH10" s="4"/>
      <c r="UUI10" s="4"/>
      <c r="UUJ10" s="4"/>
      <c r="UUK10" s="4"/>
      <c r="UUL10" s="4"/>
      <c r="UUM10" s="4"/>
      <c r="UUN10" s="4"/>
      <c r="UUO10" s="4"/>
      <c r="UUP10" s="4"/>
      <c r="UUT10" s="4"/>
      <c r="UUU10" s="4"/>
      <c r="UUV10" s="4"/>
      <c r="UUW10" s="4"/>
      <c r="UUX10" s="4"/>
      <c r="UUY10" s="4"/>
      <c r="UUZ10" s="4"/>
      <c r="UVA10" s="4"/>
      <c r="UVB10" s="4"/>
      <c r="UVC10" s="4"/>
      <c r="UVD10" s="4"/>
      <c r="UVE10" s="4"/>
      <c r="UVI10" s="4"/>
      <c r="UVJ10" s="4"/>
      <c r="UVK10" s="4"/>
      <c r="UVL10" s="4"/>
      <c r="UVM10" s="4"/>
      <c r="UVN10" s="4"/>
      <c r="UVO10" s="4"/>
      <c r="UVP10" s="4"/>
      <c r="UVQ10" s="4"/>
      <c r="UVR10" s="4"/>
      <c r="UVS10" s="4"/>
      <c r="UVT10" s="4"/>
      <c r="UVX10" s="4"/>
      <c r="UVY10" s="4"/>
      <c r="UVZ10" s="4"/>
      <c r="UWA10" s="4"/>
      <c r="UWB10" s="4"/>
      <c r="UWC10" s="4"/>
      <c r="UWD10" s="4"/>
      <c r="UWE10" s="4"/>
      <c r="UWF10" s="4"/>
      <c r="UWG10" s="4"/>
      <c r="UWH10" s="4"/>
      <c r="UWI10" s="4"/>
      <c r="UWM10" s="4"/>
      <c r="UWN10" s="4"/>
      <c r="UWO10" s="4"/>
      <c r="UWP10" s="4"/>
      <c r="UWQ10" s="4"/>
      <c r="UWR10" s="4"/>
      <c r="UWS10" s="4"/>
      <c r="UWT10" s="4"/>
      <c r="UWU10" s="4"/>
      <c r="UWV10" s="4"/>
      <c r="UWW10" s="4"/>
      <c r="UWX10" s="4"/>
      <c r="UXB10" s="4"/>
      <c r="UXC10" s="4"/>
      <c r="UXD10" s="4"/>
      <c r="UXE10" s="4"/>
      <c r="UXF10" s="4"/>
      <c r="UXG10" s="4"/>
      <c r="UXH10" s="4"/>
      <c r="UXI10" s="4"/>
      <c r="UXJ10" s="4"/>
      <c r="UXK10" s="4"/>
      <c r="UXL10" s="4"/>
      <c r="UXM10" s="4"/>
      <c r="UXQ10" s="4"/>
      <c r="UXR10" s="4"/>
      <c r="UXS10" s="4"/>
      <c r="UXT10" s="4"/>
      <c r="UXU10" s="4"/>
      <c r="UXV10" s="4"/>
      <c r="UXW10" s="4"/>
      <c r="UXX10" s="4"/>
      <c r="UXY10" s="4"/>
      <c r="UXZ10" s="4"/>
      <c r="UYA10" s="4"/>
      <c r="UYB10" s="4"/>
      <c r="UYF10" s="4"/>
      <c r="UYG10" s="4"/>
      <c r="UYH10" s="4"/>
      <c r="UYI10" s="4"/>
      <c r="UYJ10" s="4"/>
      <c r="UYK10" s="4"/>
      <c r="UYL10" s="4"/>
      <c r="UYM10" s="4"/>
      <c r="UYN10" s="4"/>
      <c r="UYO10" s="4"/>
      <c r="UYP10" s="4"/>
      <c r="UYQ10" s="4"/>
      <c r="UYU10" s="4"/>
      <c r="UYV10" s="4"/>
      <c r="UYW10" s="4"/>
      <c r="UYX10" s="4"/>
      <c r="UYY10" s="4"/>
      <c r="UYZ10" s="4"/>
      <c r="UZA10" s="4"/>
      <c r="UZB10" s="4"/>
      <c r="UZC10" s="4"/>
      <c r="UZD10" s="4"/>
      <c r="UZE10" s="4"/>
      <c r="UZF10" s="4"/>
      <c r="UZJ10" s="4"/>
      <c r="UZK10" s="4"/>
      <c r="UZL10" s="4"/>
      <c r="UZM10" s="4"/>
      <c r="UZN10" s="4"/>
      <c r="UZO10" s="4"/>
      <c r="UZP10" s="4"/>
      <c r="UZQ10" s="4"/>
      <c r="UZR10" s="4"/>
      <c r="UZS10" s="4"/>
      <c r="UZT10" s="4"/>
      <c r="UZU10" s="4"/>
      <c r="UZY10" s="4"/>
      <c r="UZZ10" s="4"/>
      <c r="VAA10" s="4"/>
      <c r="VAB10" s="4"/>
      <c r="VAC10" s="4"/>
      <c r="VAD10" s="4"/>
      <c r="VAE10" s="4"/>
      <c r="VAF10" s="4"/>
      <c r="VAG10" s="4"/>
      <c r="VAH10" s="4"/>
      <c r="VAI10" s="4"/>
      <c r="VAJ10" s="4"/>
      <c r="VAN10" s="4"/>
      <c r="VAO10" s="4"/>
      <c r="VAP10" s="4"/>
      <c r="VAQ10" s="4"/>
      <c r="VAR10" s="4"/>
      <c r="VAS10" s="4"/>
      <c r="VAT10" s="4"/>
      <c r="VAU10" s="4"/>
      <c r="VAV10" s="4"/>
      <c r="VAW10" s="4"/>
      <c r="VAX10" s="4"/>
      <c r="VAY10" s="4"/>
      <c r="VBC10" s="4"/>
      <c r="VBD10" s="4"/>
      <c r="VBE10" s="4"/>
      <c r="VBF10" s="4"/>
      <c r="VBG10" s="4"/>
      <c r="VBH10" s="4"/>
      <c r="VBI10" s="4"/>
      <c r="VBJ10" s="4"/>
      <c r="VBK10" s="4"/>
      <c r="VBL10" s="4"/>
      <c r="VBM10" s="4"/>
      <c r="VBN10" s="4"/>
      <c r="VBR10" s="4"/>
      <c r="VBS10" s="4"/>
      <c r="VBT10" s="4"/>
      <c r="VBU10" s="4"/>
      <c r="VBV10" s="4"/>
      <c r="VBW10" s="4"/>
      <c r="VBX10" s="4"/>
      <c r="VBY10" s="4"/>
      <c r="VBZ10" s="4"/>
      <c r="VCA10" s="4"/>
      <c r="VCB10" s="4"/>
      <c r="VCC10" s="4"/>
      <c r="VCG10" s="4"/>
      <c r="VCH10" s="4"/>
      <c r="VCI10" s="4"/>
      <c r="VCJ10" s="4"/>
      <c r="VCK10" s="4"/>
      <c r="VCL10" s="4"/>
      <c r="VCM10" s="4"/>
      <c r="VCN10" s="4"/>
      <c r="VCO10" s="4"/>
      <c r="VCP10" s="4"/>
      <c r="VCQ10" s="4"/>
      <c r="VCR10" s="4"/>
      <c r="VCV10" s="4"/>
      <c r="VCW10" s="4"/>
      <c r="VCX10" s="4"/>
      <c r="VCY10" s="4"/>
      <c r="VCZ10" s="4"/>
      <c r="VDA10" s="4"/>
      <c r="VDB10" s="4"/>
      <c r="VDC10" s="4"/>
      <c r="VDD10" s="4"/>
      <c r="VDE10" s="4"/>
      <c r="VDF10" s="4"/>
      <c r="VDG10" s="4"/>
      <c r="VDK10" s="4"/>
      <c r="VDL10" s="4"/>
      <c r="VDM10" s="4"/>
      <c r="VDN10" s="4"/>
      <c r="VDO10" s="4"/>
      <c r="VDP10" s="4"/>
      <c r="VDQ10" s="4"/>
      <c r="VDR10" s="4"/>
      <c r="VDS10" s="4"/>
      <c r="VDT10" s="4"/>
      <c r="VDU10" s="4"/>
      <c r="VDV10" s="4"/>
      <c r="VDZ10" s="4"/>
      <c r="VEA10" s="4"/>
      <c r="VEB10" s="4"/>
      <c r="VEC10" s="4"/>
      <c r="VED10" s="4"/>
      <c r="VEE10" s="4"/>
      <c r="VEF10" s="4"/>
      <c r="VEG10" s="4"/>
      <c r="VEH10" s="4"/>
      <c r="VEI10" s="4"/>
      <c r="VEJ10" s="4"/>
      <c r="VEK10" s="4"/>
      <c r="VEO10" s="4"/>
      <c r="VEP10" s="4"/>
      <c r="VEQ10" s="4"/>
      <c r="VER10" s="4"/>
      <c r="VES10" s="4"/>
      <c r="VET10" s="4"/>
      <c r="VEU10" s="4"/>
      <c r="VEV10" s="4"/>
      <c r="VEW10" s="4"/>
      <c r="VEX10" s="4"/>
      <c r="VEY10" s="4"/>
      <c r="VEZ10" s="4"/>
      <c r="VFD10" s="4"/>
      <c r="VFE10" s="4"/>
      <c r="VFF10" s="4"/>
      <c r="VFG10" s="4"/>
      <c r="VFH10" s="4"/>
      <c r="VFI10" s="4"/>
      <c r="VFJ10" s="4"/>
      <c r="VFK10" s="4"/>
      <c r="VFL10" s="4"/>
      <c r="VFM10" s="4"/>
      <c r="VFN10" s="4"/>
      <c r="VFO10" s="4"/>
      <c r="VFS10" s="4"/>
      <c r="VFT10" s="4"/>
      <c r="VFU10" s="4"/>
      <c r="VFV10" s="4"/>
      <c r="VFW10" s="4"/>
      <c r="VFX10" s="4"/>
      <c r="VFY10" s="4"/>
      <c r="VFZ10" s="4"/>
      <c r="VGA10" s="4"/>
      <c r="VGB10" s="4"/>
      <c r="VGC10" s="4"/>
      <c r="VGD10" s="4"/>
      <c r="VGH10" s="4"/>
      <c r="VGI10" s="4"/>
      <c r="VGJ10" s="4"/>
      <c r="VGK10" s="4"/>
      <c r="VGL10" s="4"/>
      <c r="VGM10" s="4"/>
      <c r="VGN10" s="4"/>
      <c r="VGO10" s="4"/>
      <c r="VGP10" s="4"/>
      <c r="VGQ10" s="4"/>
      <c r="VGR10" s="4"/>
      <c r="VGS10" s="4"/>
      <c r="VGW10" s="4"/>
      <c r="VGX10" s="4"/>
      <c r="VGY10" s="4"/>
      <c r="VGZ10" s="4"/>
      <c r="VHA10" s="4"/>
      <c r="VHB10" s="4"/>
      <c r="VHC10" s="4"/>
      <c r="VHD10" s="4"/>
      <c r="VHE10" s="4"/>
      <c r="VHF10" s="4"/>
      <c r="VHG10" s="4"/>
      <c r="VHH10" s="4"/>
      <c r="VHL10" s="4"/>
      <c r="VHM10" s="4"/>
      <c r="VHN10" s="4"/>
      <c r="VHO10" s="4"/>
      <c r="VHP10" s="4"/>
      <c r="VHQ10" s="4"/>
      <c r="VHR10" s="4"/>
      <c r="VHS10" s="4"/>
      <c r="VHT10" s="4"/>
      <c r="VHU10" s="4"/>
      <c r="VHV10" s="4"/>
      <c r="VHW10" s="4"/>
      <c r="VIA10" s="4"/>
      <c r="VIB10" s="4"/>
      <c r="VIC10" s="4"/>
      <c r="VID10" s="4"/>
      <c r="VIE10" s="4"/>
      <c r="VIF10" s="4"/>
      <c r="VIG10" s="4"/>
      <c r="VIH10" s="4"/>
      <c r="VII10" s="4"/>
      <c r="VIJ10" s="4"/>
      <c r="VIK10" s="4"/>
      <c r="VIL10" s="4"/>
      <c r="VIP10" s="4"/>
      <c r="VIQ10" s="4"/>
      <c r="VIR10" s="4"/>
      <c r="VIS10" s="4"/>
      <c r="VIT10" s="4"/>
      <c r="VIU10" s="4"/>
      <c r="VIV10" s="4"/>
      <c r="VIW10" s="4"/>
      <c r="VIX10" s="4"/>
      <c r="VIY10" s="4"/>
      <c r="VIZ10" s="4"/>
      <c r="VJA10" s="4"/>
      <c r="VJE10" s="4"/>
      <c r="VJF10" s="4"/>
      <c r="VJG10" s="4"/>
      <c r="VJH10" s="4"/>
      <c r="VJI10" s="4"/>
      <c r="VJJ10" s="4"/>
      <c r="VJK10" s="4"/>
      <c r="VJL10" s="4"/>
      <c r="VJM10" s="4"/>
      <c r="VJN10" s="4"/>
      <c r="VJO10" s="4"/>
      <c r="VJP10" s="4"/>
      <c r="VJT10" s="4"/>
      <c r="VJU10" s="4"/>
      <c r="VJV10" s="4"/>
      <c r="VJW10" s="4"/>
      <c r="VJX10" s="4"/>
      <c r="VJY10" s="4"/>
      <c r="VJZ10" s="4"/>
      <c r="VKA10" s="4"/>
      <c r="VKB10" s="4"/>
      <c r="VKC10" s="4"/>
      <c r="VKD10" s="4"/>
      <c r="VKE10" s="4"/>
      <c r="VKI10" s="4"/>
      <c r="VKJ10" s="4"/>
      <c r="VKK10" s="4"/>
      <c r="VKL10" s="4"/>
      <c r="VKM10" s="4"/>
      <c r="VKN10" s="4"/>
      <c r="VKO10" s="4"/>
      <c r="VKP10" s="4"/>
      <c r="VKQ10" s="4"/>
      <c r="VKR10" s="4"/>
      <c r="VKS10" s="4"/>
      <c r="VKT10" s="4"/>
      <c r="VKX10" s="4"/>
      <c r="VKY10" s="4"/>
      <c r="VKZ10" s="4"/>
      <c r="VLA10" s="4"/>
      <c r="VLB10" s="4"/>
      <c r="VLC10" s="4"/>
      <c r="VLD10" s="4"/>
      <c r="VLE10" s="4"/>
      <c r="VLF10" s="4"/>
      <c r="VLG10" s="4"/>
      <c r="VLH10" s="4"/>
      <c r="VLI10" s="4"/>
      <c r="VLM10" s="4"/>
      <c r="VLN10" s="4"/>
      <c r="VLO10" s="4"/>
      <c r="VLP10" s="4"/>
      <c r="VLQ10" s="4"/>
      <c r="VLR10" s="4"/>
      <c r="VLS10" s="4"/>
      <c r="VLT10" s="4"/>
      <c r="VLU10" s="4"/>
      <c r="VLV10" s="4"/>
      <c r="VLW10" s="4"/>
      <c r="VLX10" s="4"/>
      <c r="VMB10" s="4"/>
      <c r="VMC10" s="4"/>
      <c r="VMD10" s="4"/>
      <c r="VME10" s="4"/>
      <c r="VMF10" s="4"/>
      <c r="VMG10" s="4"/>
      <c r="VMH10" s="4"/>
      <c r="VMI10" s="4"/>
      <c r="VMJ10" s="4"/>
      <c r="VMK10" s="4"/>
      <c r="VML10" s="4"/>
      <c r="VMM10" s="4"/>
      <c r="VMQ10" s="4"/>
      <c r="VMR10" s="4"/>
      <c r="VMS10" s="4"/>
      <c r="VMT10" s="4"/>
      <c r="VMU10" s="4"/>
      <c r="VMV10" s="4"/>
      <c r="VMW10" s="4"/>
      <c r="VMX10" s="4"/>
      <c r="VMY10" s="4"/>
      <c r="VMZ10" s="4"/>
      <c r="VNA10" s="4"/>
      <c r="VNB10" s="4"/>
      <c r="VNF10" s="4"/>
      <c r="VNG10" s="4"/>
      <c r="VNH10" s="4"/>
      <c r="VNI10" s="4"/>
      <c r="VNJ10" s="4"/>
      <c r="VNK10" s="4"/>
      <c r="VNL10" s="4"/>
      <c r="VNM10" s="4"/>
      <c r="VNN10" s="4"/>
      <c r="VNO10" s="4"/>
      <c r="VNP10" s="4"/>
      <c r="VNQ10" s="4"/>
      <c r="VNU10" s="4"/>
      <c r="VNV10" s="4"/>
      <c r="VNW10" s="4"/>
      <c r="VNX10" s="4"/>
      <c r="VNY10" s="4"/>
      <c r="VNZ10" s="4"/>
      <c r="VOA10" s="4"/>
      <c r="VOB10" s="4"/>
      <c r="VOC10" s="4"/>
      <c r="VOD10" s="4"/>
      <c r="VOE10" s="4"/>
      <c r="VOF10" s="4"/>
      <c r="VOJ10" s="4"/>
      <c r="VOK10" s="4"/>
      <c r="VOL10" s="4"/>
      <c r="VOM10" s="4"/>
      <c r="VON10" s="4"/>
      <c r="VOO10" s="4"/>
      <c r="VOP10" s="4"/>
      <c r="VOQ10" s="4"/>
      <c r="VOR10" s="4"/>
      <c r="VOS10" s="4"/>
      <c r="VOT10" s="4"/>
      <c r="VOU10" s="4"/>
      <c r="VOY10" s="4"/>
      <c r="VOZ10" s="4"/>
      <c r="VPA10" s="4"/>
      <c r="VPB10" s="4"/>
      <c r="VPC10" s="4"/>
      <c r="VPD10" s="4"/>
      <c r="VPE10" s="4"/>
      <c r="VPF10" s="4"/>
      <c r="VPG10" s="4"/>
      <c r="VPH10" s="4"/>
      <c r="VPI10" s="4"/>
      <c r="VPJ10" s="4"/>
      <c r="VPN10" s="4"/>
      <c r="VPO10" s="4"/>
      <c r="VPP10" s="4"/>
      <c r="VPQ10" s="4"/>
      <c r="VPR10" s="4"/>
      <c r="VPS10" s="4"/>
      <c r="VPT10" s="4"/>
      <c r="VPU10" s="4"/>
      <c r="VPV10" s="4"/>
      <c r="VPW10" s="4"/>
      <c r="VPX10" s="4"/>
      <c r="VPY10" s="4"/>
      <c r="VQC10" s="4"/>
      <c r="VQD10" s="4"/>
      <c r="VQE10" s="4"/>
      <c r="VQF10" s="4"/>
      <c r="VQG10" s="4"/>
      <c r="VQH10" s="4"/>
      <c r="VQI10" s="4"/>
      <c r="VQJ10" s="4"/>
      <c r="VQK10" s="4"/>
      <c r="VQL10" s="4"/>
      <c r="VQM10" s="4"/>
      <c r="VQN10" s="4"/>
      <c r="VQR10" s="4"/>
      <c r="VQS10" s="4"/>
      <c r="VQT10" s="4"/>
      <c r="VQU10" s="4"/>
      <c r="VQV10" s="4"/>
      <c r="VQW10" s="4"/>
      <c r="VQX10" s="4"/>
      <c r="VQY10" s="4"/>
      <c r="VQZ10" s="4"/>
      <c r="VRA10" s="4"/>
      <c r="VRB10" s="4"/>
      <c r="VRC10" s="4"/>
      <c r="VRG10" s="4"/>
      <c r="VRH10" s="4"/>
      <c r="VRI10" s="4"/>
      <c r="VRJ10" s="4"/>
      <c r="VRK10" s="4"/>
      <c r="VRL10" s="4"/>
      <c r="VRM10" s="4"/>
      <c r="VRN10" s="4"/>
      <c r="VRO10" s="4"/>
      <c r="VRP10" s="4"/>
      <c r="VRQ10" s="4"/>
      <c r="VRR10" s="4"/>
      <c r="VRV10" s="4"/>
      <c r="VRW10" s="4"/>
      <c r="VRX10" s="4"/>
      <c r="VRY10" s="4"/>
      <c r="VRZ10" s="4"/>
      <c r="VSA10" s="4"/>
      <c r="VSB10" s="4"/>
      <c r="VSC10" s="4"/>
      <c r="VSD10" s="4"/>
      <c r="VSE10" s="4"/>
      <c r="VSF10" s="4"/>
      <c r="VSG10" s="4"/>
      <c r="VSK10" s="4"/>
      <c r="VSL10" s="4"/>
      <c r="VSM10" s="4"/>
      <c r="VSN10" s="4"/>
      <c r="VSO10" s="4"/>
      <c r="VSP10" s="4"/>
      <c r="VSQ10" s="4"/>
      <c r="VSR10" s="4"/>
      <c r="VSS10" s="4"/>
      <c r="VST10" s="4"/>
      <c r="VSU10" s="4"/>
      <c r="VSV10" s="4"/>
      <c r="VSZ10" s="4"/>
      <c r="VTA10" s="4"/>
      <c r="VTB10" s="4"/>
      <c r="VTC10" s="4"/>
      <c r="VTD10" s="4"/>
      <c r="VTE10" s="4"/>
      <c r="VTF10" s="4"/>
      <c r="VTG10" s="4"/>
      <c r="VTH10" s="4"/>
      <c r="VTI10" s="4"/>
      <c r="VTJ10" s="4"/>
      <c r="VTK10" s="4"/>
      <c r="VTO10" s="4"/>
      <c r="VTP10" s="4"/>
      <c r="VTQ10" s="4"/>
      <c r="VTR10" s="4"/>
      <c r="VTS10" s="4"/>
      <c r="VTT10" s="4"/>
      <c r="VTU10" s="4"/>
      <c r="VTV10" s="4"/>
      <c r="VTW10" s="4"/>
      <c r="VTX10" s="4"/>
      <c r="VTY10" s="4"/>
      <c r="VTZ10" s="4"/>
      <c r="VUD10" s="4"/>
      <c r="VUE10" s="4"/>
      <c r="VUF10" s="4"/>
      <c r="VUG10" s="4"/>
      <c r="VUH10" s="4"/>
      <c r="VUI10" s="4"/>
      <c r="VUJ10" s="4"/>
      <c r="VUK10" s="4"/>
      <c r="VUL10" s="4"/>
      <c r="VUM10" s="4"/>
      <c r="VUN10" s="4"/>
      <c r="VUO10" s="4"/>
      <c r="VUS10" s="4"/>
      <c r="VUT10" s="4"/>
      <c r="VUU10" s="4"/>
      <c r="VUV10" s="4"/>
      <c r="VUW10" s="4"/>
      <c r="VUX10" s="4"/>
      <c r="VUY10" s="4"/>
      <c r="VUZ10" s="4"/>
      <c r="VVA10" s="4"/>
      <c r="VVB10" s="4"/>
      <c r="VVC10" s="4"/>
      <c r="VVD10" s="4"/>
      <c r="VVH10" s="4"/>
      <c r="VVI10" s="4"/>
      <c r="VVJ10" s="4"/>
      <c r="VVK10" s="4"/>
      <c r="VVL10" s="4"/>
      <c r="VVM10" s="4"/>
      <c r="VVN10" s="4"/>
      <c r="VVO10" s="4"/>
      <c r="VVP10" s="4"/>
      <c r="VVQ10" s="4"/>
      <c r="VVR10" s="4"/>
      <c r="VVS10" s="4"/>
      <c r="VVW10" s="4"/>
      <c r="VVX10" s="4"/>
      <c r="VVY10" s="4"/>
      <c r="VVZ10" s="4"/>
      <c r="VWA10" s="4"/>
      <c r="VWB10" s="4"/>
      <c r="VWC10" s="4"/>
      <c r="VWD10" s="4"/>
      <c r="VWE10" s="4"/>
      <c r="VWF10" s="4"/>
      <c r="VWG10" s="4"/>
      <c r="VWH10" s="4"/>
      <c r="VWL10" s="4"/>
      <c r="VWM10" s="4"/>
      <c r="VWN10" s="4"/>
      <c r="VWO10" s="4"/>
      <c r="VWP10" s="4"/>
      <c r="VWQ10" s="4"/>
      <c r="VWR10" s="4"/>
      <c r="VWS10" s="4"/>
      <c r="VWT10" s="4"/>
      <c r="VWU10" s="4"/>
      <c r="VWV10" s="4"/>
      <c r="VWW10" s="4"/>
      <c r="VXA10" s="4"/>
      <c r="VXB10" s="4"/>
      <c r="VXC10" s="4"/>
      <c r="VXD10" s="4"/>
      <c r="VXE10" s="4"/>
      <c r="VXF10" s="4"/>
      <c r="VXG10" s="4"/>
      <c r="VXH10" s="4"/>
      <c r="VXI10" s="4"/>
      <c r="VXJ10" s="4"/>
      <c r="VXK10" s="4"/>
      <c r="VXL10" s="4"/>
      <c r="VXP10" s="4"/>
      <c r="VXQ10" s="4"/>
      <c r="VXR10" s="4"/>
      <c r="VXS10" s="4"/>
      <c r="VXT10" s="4"/>
      <c r="VXU10" s="4"/>
      <c r="VXV10" s="4"/>
      <c r="VXW10" s="4"/>
      <c r="VXX10" s="4"/>
      <c r="VXY10" s="4"/>
      <c r="VXZ10" s="4"/>
      <c r="VYA10" s="4"/>
      <c r="VYE10" s="4"/>
      <c r="VYF10" s="4"/>
      <c r="VYG10" s="4"/>
      <c r="VYH10" s="4"/>
      <c r="VYI10" s="4"/>
      <c r="VYJ10" s="4"/>
      <c r="VYK10" s="4"/>
      <c r="VYL10" s="4"/>
      <c r="VYM10" s="4"/>
      <c r="VYN10" s="4"/>
      <c r="VYO10" s="4"/>
      <c r="VYP10" s="4"/>
      <c r="VYT10" s="4"/>
      <c r="VYU10" s="4"/>
      <c r="VYV10" s="4"/>
      <c r="VYW10" s="4"/>
      <c r="VYX10" s="4"/>
      <c r="VYY10" s="4"/>
      <c r="VYZ10" s="4"/>
      <c r="VZA10" s="4"/>
      <c r="VZB10" s="4"/>
      <c r="VZC10" s="4"/>
      <c r="VZD10" s="4"/>
      <c r="VZE10" s="4"/>
      <c r="VZI10" s="4"/>
      <c r="VZJ10" s="4"/>
      <c r="VZK10" s="4"/>
      <c r="VZL10" s="4"/>
      <c r="VZM10" s="4"/>
      <c r="VZN10" s="4"/>
      <c r="VZO10" s="4"/>
      <c r="VZP10" s="4"/>
      <c r="VZQ10" s="4"/>
      <c r="VZR10" s="4"/>
      <c r="VZS10" s="4"/>
      <c r="VZT10" s="4"/>
      <c r="VZX10" s="4"/>
      <c r="VZY10" s="4"/>
      <c r="VZZ10" s="4"/>
      <c r="WAA10" s="4"/>
      <c r="WAB10" s="4"/>
      <c r="WAC10" s="4"/>
      <c r="WAD10" s="4"/>
      <c r="WAE10" s="4"/>
      <c r="WAF10" s="4"/>
      <c r="WAG10" s="4"/>
      <c r="WAH10" s="4"/>
      <c r="WAI10" s="4"/>
      <c r="WAM10" s="4"/>
      <c r="WAN10" s="4"/>
      <c r="WAO10" s="4"/>
      <c r="WAP10" s="4"/>
      <c r="WAQ10" s="4"/>
      <c r="WAR10" s="4"/>
      <c r="WAS10" s="4"/>
      <c r="WAT10" s="4"/>
      <c r="WAU10" s="4"/>
      <c r="WAV10" s="4"/>
      <c r="WAW10" s="4"/>
      <c r="WAX10" s="4"/>
      <c r="WBB10" s="4"/>
      <c r="WBC10" s="4"/>
      <c r="WBD10" s="4"/>
      <c r="WBE10" s="4"/>
      <c r="WBF10" s="4"/>
      <c r="WBG10" s="4"/>
      <c r="WBH10" s="4"/>
      <c r="WBI10" s="4"/>
      <c r="WBJ10" s="4"/>
      <c r="WBK10" s="4"/>
      <c r="WBL10" s="4"/>
      <c r="WBM10" s="4"/>
      <c r="WBQ10" s="4"/>
      <c r="WBR10" s="4"/>
      <c r="WBS10" s="4"/>
      <c r="WBT10" s="4"/>
      <c r="WBU10" s="4"/>
      <c r="WBV10" s="4"/>
      <c r="WBW10" s="4"/>
      <c r="WBX10" s="4"/>
      <c r="WBY10" s="4"/>
      <c r="WBZ10" s="4"/>
      <c r="WCA10" s="4"/>
      <c r="WCB10" s="4"/>
      <c r="WCF10" s="4"/>
      <c r="WCG10" s="4"/>
      <c r="WCH10" s="4"/>
      <c r="WCI10" s="4"/>
      <c r="WCJ10" s="4"/>
      <c r="WCK10" s="4"/>
      <c r="WCL10" s="4"/>
      <c r="WCM10" s="4"/>
      <c r="WCN10" s="4"/>
      <c r="WCO10" s="4"/>
      <c r="WCP10" s="4"/>
      <c r="WCQ10" s="4"/>
      <c r="WCU10" s="4"/>
      <c r="WCV10" s="4"/>
      <c r="WCW10" s="4"/>
      <c r="WCX10" s="4"/>
      <c r="WCY10" s="4"/>
      <c r="WCZ10" s="4"/>
      <c r="WDA10" s="4"/>
      <c r="WDB10" s="4"/>
      <c r="WDC10" s="4"/>
      <c r="WDD10" s="4"/>
      <c r="WDE10" s="4"/>
      <c r="WDF10" s="4"/>
      <c r="WDJ10" s="4"/>
      <c r="WDK10" s="4"/>
      <c r="WDL10" s="4"/>
      <c r="WDM10" s="4"/>
      <c r="WDN10" s="4"/>
      <c r="WDO10" s="4"/>
      <c r="WDP10" s="4"/>
      <c r="WDQ10" s="4"/>
      <c r="WDR10" s="4"/>
      <c r="WDS10" s="4"/>
      <c r="WDT10" s="4"/>
      <c r="WDU10" s="4"/>
      <c r="WDY10" s="4"/>
      <c r="WDZ10" s="4"/>
      <c r="WEA10" s="4"/>
      <c r="WEB10" s="4"/>
      <c r="WEC10" s="4"/>
      <c r="WED10" s="4"/>
      <c r="WEE10" s="4"/>
      <c r="WEF10" s="4"/>
      <c r="WEG10" s="4"/>
      <c r="WEH10" s="4"/>
      <c r="WEI10" s="4"/>
      <c r="WEJ10" s="4"/>
      <c r="WEN10" s="4"/>
      <c r="WEO10" s="4"/>
      <c r="WEP10" s="4"/>
      <c r="WEQ10" s="4"/>
      <c r="WER10" s="4"/>
      <c r="WES10" s="4"/>
      <c r="WET10" s="4"/>
      <c r="WEU10" s="4"/>
      <c r="WEV10" s="4"/>
      <c r="WEW10" s="4"/>
      <c r="WEX10" s="4"/>
      <c r="WEY10" s="4"/>
      <c r="WFC10" s="4"/>
      <c r="WFD10" s="4"/>
      <c r="WFE10" s="4"/>
      <c r="WFF10" s="4"/>
      <c r="WFG10" s="4"/>
      <c r="WFH10" s="4"/>
      <c r="WFI10" s="4"/>
      <c r="WFJ10" s="4"/>
      <c r="WFK10" s="4"/>
      <c r="WFL10" s="4"/>
      <c r="WFM10" s="4"/>
      <c r="WFN10" s="4"/>
      <c r="WFR10" s="4"/>
      <c r="WFS10" s="4"/>
      <c r="WFT10" s="4"/>
      <c r="WFU10" s="4"/>
      <c r="WFV10" s="4"/>
      <c r="WFW10" s="4"/>
      <c r="WFX10" s="4"/>
      <c r="WFY10" s="4"/>
      <c r="WFZ10" s="4"/>
      <c r="WGA10" s="4"/>
      <c r="WGB10" s="4"/>
      <c r="WGC10" s="4"/>
      <c r="WGG10" s="4"/>
      <c r="WGH10" s="4"/>
      <c r="WGI10" s="4"/>
      <c r="WGJ10" s="4"/>
      <c r="WGK10" s="4"/>
      <c r="WGL10" s="4"/>
      <c r="WGM10" s="4"/>
      <c r="WGN10" s="4"/>
      <c r="WGO10" s="4"/>
      <c r="WGP10" s="4"/>
      <c r="WGQ10" s="4"/>
      <c r="WGR10" s="4"/>
      <c r="WGV10" s="4"/>
      <c r="WGW10" s="4"/>
      <c r="WGX10" s="4"/>
      <c r="WGY10" s="4"/>
      <c r="WGZ10" s="4"/>
      <c r="WHA10" s="4"/>
      <c r="WHB10" s="4"/>
      <c r="WHC10" s="4"/>
      <c r="WHD10" s="4"/>
      <c r="WHE10" s="4"/>
      <c r="WHF10" s="4"/>
      <c r="WHG10" s="4"/>
      <c r="WHK10" s="4"/>
      <c r="WHL10" s="4"/>
      <c r="WHM10" s="4"/>
      <c r="WHN10" s="4"/>
      <c r="WHO10" s="4"/>
      <c r="WHP10" s="4"/>
      <c r="WHQ10" s="4"/>
      <c r="WHR10" s="4"/>
      <c r="WHS10" s="4"/>
      <c r="WHT10" s="4"/>
      <c r="WHU10" s="4"/>
      <c r="WHV10" s="4"/>
      <c r="WHZ10" s="4"/>
      <c r="WIA10" s="4"/>
      <c r="WIB10" s="4"/>
      <c r="WIC10" s="4"/>
      <c r="WID10" s="4"/>
      <c r="WIE10" s="4"/>
      <c r="WIF10" s="4"/>
      <c r="WIG10" s="4"/>
      <c r="WIH10" s="4"/>
      <c r="WII10" s="4"/>
      <c r="WIJ10" s="4"/>
      <c r="WIK10" s="4"/>
      <c r="WIO10" s="4"/>
      <c r="WIP10" s="4"/>
      <c r="WIQ10" s="4"/>
      <c r="WIR10" s="4"/>
      <c r="WIS10" s="4"/>
      <c r="WIT10" s="4"/>
      <c r="WIU10" s="4"/>
      <c r="WIV10" s="4"/>
      <c r="WIW10" s="4"/>
      <c r="WIX10" s="4"/>
      <c r="WIY10" s="4"/>
      <c r="WIZ10" s="4"/>
      <c r="WJD10" s="4"/>
      <c r="WJE10" s="4"/>
      <c r="WJF10" s="4"/>
      <c r="WJG10" s="4"/>
      <c r="WJH10" s="4"/>
      <c r="WJI10" s="4"/>
      <c r="WJJ10" s="4"/>
      <c r="WJK10" s="4"/>
      <c r="WJL10" s="4"/>
      <c r="WJM10" s="4"/>
      <c r="WJN10" s="4"/>
      <c r="WJO10" s="4"/>
      <c r="WJS10" s="4"/>
      <c r="WJT10" s="4"/>
      <c r="WJU10" s="4"/>
      <c r="WJV10" s="4"/>
      <c r="WJW10" s="4"/>
      <c r="WJX10" s="4"/>
      <c r="WJY10" s="4"/>
      <c r="WJZ10" s="4"/>
      <c r="WKA10" s="4"/>
      <c r="WKB10" s="4"/>
      <c r="WKC10" s="4"/>
      <c r="WKD10" s="4"/>
      <c r="WKH10" s="4"/>
    </row>
    <row r="12" spans="1:15842" x14ac:dyDescent="0.2">
      <c r="A12" s="1" t="s">
        <v>3</v>
      </c>
    </row>
    <row r="13" spans="1:15842" x14ac:dyDescent="0.2">
      <c r="B13" s="1" t="s">
        <v>4</v>
      </c>
      <c r="E13" s="4">
        <v>0</v>
      </c>
      <c r="F13" s="4" t="s">
        <v>5</v>
      </c>
      <c r="G13" s="14">
        <v>-0.2</v>
      </c>
      <c r="H13" s="14">
        <v>-0.4</v>
      </c>
      <c r="I13" s="14">
        <v>-0.6</v>
      </c>
      <c r="J13" s="14">
        <v>-0.7</v>
      </c>
      <c r="K13" s="14">
        <v>-0.9</v>
      </c>
      <c r="L13" s="14">
        <v>-1.1000000000000001</v>
      </c>
      <c r="M13" s="14">
        <v>-1.3</v>
      </c>
      <c r="N13" s="14">
        <v>-1.5</v>
      </c>
      <c r="O13" s="14">
        <v>-1.2</v>
      </c>
      <c r="P13" s="14">
        <v>-6.7</v>
      </c>
      <c r="R13" s="4"/>
      <c r="S13" s="4"/>
      <c r="T13" s="4"/>
      <c r="U13" s="4"/>
      <c r="V13" s="4"/>
      <c r="W13" s="4"/>
      <c r="X13" s="4"/>
      <c r="Y13" s="4"/>
      <c r="Z13" s="4"/>
      <c r="AA13" s="4"/>
      <c r="AB13" s="4"/>
      <c r="AF13" s="4"/>
      <c r="AG13" s="4"/>
      <c r="AH13" s="4"/>
      <c r="AI13" s="4"/>
      <c r="AJ13" s="4"/>
      <c r="AK13" s="4"/>
      <c r="AL13" s="4"/>
      <c r="AM13" s="4"/>
      <c r="AN13" s="4"/>
      <c r="AO13" s="4"/>
      <c r="AP13" s="4"/>
      <c r="AQ13" s="4"/>
      <c r="AU13" s="4"/>
      <c r="AV13" s="4"/>
      <c r="AW13" s="4"/>
      <c r="AX13" s="4"/>
      <c r="AY13" s="4"/>
      <c r="AZ13" s="4"/>
      <c r="BA13" s="4"/>
      <c r="BB13" s="4"/>
      <c r="BC13" s="4"/>
      <c r="BD13" s="4"/>
      <c r="BE13" s="4"/>
      <c r="BF13" s="4"/>
      <c r="BJ13" s="4"/>
      <c r="BK13" s="4"/>
      <c r="BL13" s="4"/>
      <c r="BM13" s="4"/>
      <c r="BN13" s="4"/>
      <c r="BO13" s="4"/>
      <c r="BP13" s="4"/>
      <c r="BQ13" s="4"/>
      <c r="BR13" s="4"/>
      <c r="BS13" s="4"/>
      <c r="BT13" s="4"/>
      <c r="BU13" s="4"/>
      <c r="BY13" s="4"/>
      <c r="BZ13" s="4"/>
      <c r="CA13" s="4"/>
      <c r="CB13" s="4"/>
      <c r="CC13" s="4"/>
      <c r="CD13" s="4"/>
      <c r="CE13" s="4"/>
      <c r="CF13" s="4"/>
      <c r="CG13" s="4"/>
      <c r="CH13" s="4"/>
      <c r="CI13" s="4"/>
      <c r="CJ13" s="4"/>
      <c r="CN13" s="4"/>
      <c r="CO13" s="4"/>
      <c r="CP13" s="4"/>
      <c r="CQ13" s="4"/>
      <c r="CR13" s="4"/>
      <c r="CS13" s="4"/>
      <c r="CT13" s="4"/>
      <c r="CU13" s="4"/>
      <c r="CV13" s="4"/>
      <c r="CW13" s="4"/>
      <c r="CX13" s="4"/>
      <c r="CY13" s="4"/>
      <c r="DC13" s="4"/>
      <c r="DD13" s="4"/>
      <c r="DE13" s="4"/>
      <c r="DF13" s="4"/>
      <c r="DG13" s="4"/>
      <c r="DH13" s="4"/>
      <c r="DI13" s="4"/>
      <c r="DJ13" s="4"/>
      <c r="DK13" s="4"/>
      <c r="DL13" s="4"/>
      <c r="DM13" s="4"/>
      <c r="DN13" s="4"/>
      <c r="DR13" s="4"/>
      <c r="DS13" s="4"/>
      <c r="DT13" s="4"/>
      <c r="DU13" s="4"/>
      <c r="DV13" s="4"/>
      <c r="DW13" s="4"/>
      <c r="DX13" s="4"/>
      <c r="DY13" s="4"/>
      <c r="DZ13" s="4"/>
      <c r="EA13" s="4"/>
      <c r="EB13" s="4"/>
      <c r="EC13" s="4"/>
      <c r="EG13" s="4"/>
      <c r="EH13" s="4"/>
      <c r="EI13" s="4"/>
      <c r="EJ13" s="4"/>
      <c r="EK13" s="4"/>
      <c r="EL13" s="4"/>
      <c r="EM13" s="4"/>
      <c r="EN13" s="4"/>
      <c r="EO13" s="4"/>
      <c r="EP13" s="4"/>
      <c r="EQ13" s="4"/>
      <c r="ER13" s="4"/>
      <c r="EV13" s="4"/>
      <c r="EW13" s="4"/>
      <c r="EX13" s="4"/>
      <c r="EY13" s="4"/>
      <c r="EZ13" s="4"/>
      <c r="FA13" s="4"/>
      <c r="FB13" s="4"/>
      <c r="FC13" s="4"/>
      <c r="FD13" s="4"/>
      <c r="FE13" s="4"/>
      <c r="FF13" s="4"/>
      <c r="FG13" s="4"/>
      <c r="FK13" s="4"/>
      <c r="FL13" s="4"/>
      <c r="FM13" s="4"/>
      <c r="FN13" s="4"/>
      <c r="FO13" s="4"/>
      <c r="FP13" s="4"/>
      <c r="FQ13" s="4"/>
      <c r="FR13" s="4"/>
      <c r="FS13" s="4"/>
      <c r="FT13" s="4"/>
      <c r="FU13" s="4"/>
      <c r="FV13" s="4"/>
      <c r="FZ13" s="4"/>
      <c r="GA13" s="4"/>
      <c r="GB13" s="4"/>
      <c r="GC13" s="4"/>
      <c r="GD13" s="4"/>
      <c r="GE13" s="4"/>
      <c r="GF13" s="4"/>
      <c r="GG13" s="4"/>
      <c r="GH13" s="4"/>
      <c r="GI13" s="4"/>
      <c r="GJ13" s="4"/>
      <c r="GK13" s="4"/>
      <c r="GO13" s="4"/>
      <c r="GP13" s="4"/>
      <c r="GQ13" s="4"/>
      <c r="GR13" s="4"/>
      <c r="GS13" s="4"/>
      <c r="GT13" s="4"/>
      <c r="GU13" s="4"/>
      <c r="GV13" s="4"/>
      <c r="GW13" s="4"/>
      <c r="GX13" s="4"/>
      <c r="GY13" s="4"/>
      <c r="GZ13" s="4"/>
      <c r="HD13" s="4"/>
      <c r="HE13" s="4"/>
      <c r="HF13" s="4"/>
      <c r="HG13" s="4"/>
      <c r="HH13" s="4"/>
      <c r="HI13" s="4"/>
      <c r="HJ13" s="4"/>
      <c r="HK13" s="4"/>
      <c r="HL13" s="4"/>
      <c r="HM13" s="4"/>
      <c r="HN13" s="4"/>
      <c r="HO13" s="4"/>
      <c r="HS13" s="4"/>
      <c r="HT13" s="4"/>
      <c r="HU13" s="4"/>
      <c r="HV13" s="4"/>
      <c r="HW13" s="4"/>
      <c r="HX13" s="4"/>
      <c r="HY13" s="4"/>
      <c r="HZ13" s="4"/>
      <c r="IA13" s="4"/>
      <c r="IB13" s="4"/>
      <c r="IC13" s="4"/>
      <c r="ID13" s="4"/>
      <c r="IH13" s="4"/>
      <c r="II13" s="4"/>
      <c r="IJ13" s="4"/>
      <c r="IK13" s="4"/>
      <c r="IL13" s="4"/>
      <c r="IM13" s="4"/>
      <c r="IN13" s="4"/>
      <c r="IO13" s="4"/>
      <c r="IP13" s="4"/>
      <c r="IQ13" s="4"/>
      <c r="IR13" s="4"/>
      <c r="IS13" s="4"/>
      <c r="IW13" s="4"/>
      <c r="IX13" s="4"/>
      <c r="IY13" s="4"/>
      <c r="IZ13" s="4"/>
      <c r="JA13" s="4"/>
      <c r="JB13" s="4"/>
      <c r="JC13" s="4"/>
      <c r="JD13" s="4"/>
      <c r="JE13" s="4"/>
      <c r="JF13" s="4"/>
      <c r="JG13" s="4"/>
      <c r="JH13" s="4"/>
      <c r="JL13" s="4"/>
      <c r="JM13" s="4"/>
      <c r="JN13" s="4"/>
      <c r="JO13" s="4"/>
      <c r="JP13" s="4"/>
      <c r="JQ13" s="4"/>
      <c r="JR13" s="4"/>
      <c r="JS13" s="4"/>
      <c r="JT13" s="4"/>
      <c r="JU13" s="4"/>
      <c r="JV13" s="4"/>
      <c r="JW13" s="4"/>
      <c r="KA13" s="4"/>
      <c r="KB13" s="4"/>
      <c r="KC13" s="4"/>
      <c r="KD13" s="4"/>
      <c r="KE13" s="4"/>
      <c r="KF13" s="4"/>
      <c r="KG13" s="4"/>
      <c r="KH13" s="4"/>
      <c r="KI13" s="4"/>
      <c r="KJ13" s="4"/>
      <c r="KK13" s="4"/>
      <c r="KL13" s="4"/>
      <c r="KP13" s="4"/>
      <c r="KQ13" s="4"/>
      <c r="KR13" s="4"/>
      <c r="KS13" s="4"/>
      <c r="KT13" s="4"/>
      <c r="KU13" s="4"/>
      <c r="KV13" s="4"/>
      <c r="KW13" s="4"/>
      <c r="KX13" s="4"/>
      <c r="KY13" s="4"/>
      <c r="KZ13" s="4"/>
      <c r="LA13" s="4"/>
      <c r="LE13" s="4"/>
      <c r="LF13" s="4"/>
      <c r="LG13" s="4"/>
      <c r="LH13" s="4"/>
      <c r="LI13" s="4"/>
      <c r="LJ13" s="4"/>
      <c r="LK13" s="4"/>
      <c r="LL13" s="4"/>
      <c r="LM13" s="4"/>
      <c r="LN13" s="4"/>
      <c r="LO13" s="4"/>
      <c r="LP13" s="4"/>
      <c r="LT13" s="4"/>
      <c r="LU13" s="4"/>
      <c r="LV13" s="4"/>
      <c r="LW13" s="4"/>
      <c r="LX13" s="4"/>
      <c r="LY13" s="4"/>
      <c r="LZ13" s="4"/>
      <c r="MA13" s="4"/>
      <c r="MB13" s="4"/>
      <c r="MC13" s="4"/>
      <c r="MD13" s="4"/>
      <c r="ME13" s="4"/>
      <c r="MI13" s="4"/>
      <c r="MJ13" s="4"/>
      <c r="MK13" s="4"/>
      <c r="ML13" s="4"/>
      <c r="MM13" s="4"/>
      <c r="MN13" s="4"/>
      <c r="MO13" s="4"/>
      <c r="MP13" s="4"/>
      <c r="MQ13" s="4"/>
      <c r="MR13" s="4"/>
      <c r="MS13" s="4"/>
      <c r="MT13" s="4"/>
      <c r="MX13" s="4"/>
      <c r="MY13" s="4"/>
      <c r="MZ13" s="4"/>
      <c r="NA13" s="4"/>
      <c r="NB13" s="4"/>
      <c r="NC13" s="4"/>
      <c r="ND13" s="4"/>
      <c r="NE13" s="4"/>
      <c r="NF13" s="4"/>
      <c r="NG13" s="4"/>
      <c r="NH13" s="4"/>
      <c r="NI13" s="4"/>
      <c r="NM13" s="4"/>
      <c r="NN13" s="4"/>
      <c r="NO13" s="4"/>
      <c r="NP13" s="4"/>
      <c r="NQ13" s="4"/>
      <c r="NR13" s="4"/>
      <c r="NS13" s="4"/>
      <c r="NT13" s="4"/>
      <c r="NU13" s="4"/>
      <c r="NV13" s="4"/>
      <c r="NW13" s="4"/>
      <c r="NX13" s="4"/>
      <c r="OB13" s="4"/>
      <c r="OC13" s="4"/>
      <c r="OD13" s="4"/>
      <c r="OE13" s="4"/>
      <c r="OF13" s="4"/>
      <c r="OG13" s="4"/>
      <c r="OH13" s="4"/>
      <c r="OI13" s="4"/>
      <c r="OJ13" s="4"/>
      <c r="OK13" s="4"/>
      <c r="OL13" s="4"/>
      <c r="OM13" s="4"/>
      <c r="OQ13" s="4"/>
      <c r="OR13" s="4"/>
      <c r="OS13" s="4"/>
      <c r="OT13" s="4"/>
      <c r="OU13" s="4"/>
      <c r="OV13" s="4"/>
      <c r="OW13" s="4"/>
      <c r="OX13" s="4"/>
      <c r="OY13" s="4"/>
      <c r="OZ13" s="4"/>
      <c r="PA13" s="4"/>
      <c r="PB13" s="4"/>
      <c r="PF13" s="4"/>
      <c r="PG13" s="4"/>
      <c r="PH13" s="4"/>
      <c r="PI13" s="4"/>
      <c r="PJ13" s="4"/>
      <c r="PK13" s="4"/>
      <c r="PL13" s="4"/>
      <c r="PM13" s="4"/>
      <c r="PN13" s="4"/>
      <c r="PO13" s="4"/>
      <c r="PP13" s="4"/>
      <c r="PQ13" s="4"/>
      <c r="PU13" s="4"/>
      <c r="PV13" s="4"/>
      <c r="PW13" s="4"/>
      <c r="PX13" s="4"/>
      <c r="PY13" s="4"/>
      <c r="PZ13" s="4"/>
      <c r="QA13" s="4"/>
      <c r="QB13" s="4"/>
      <c r="QC13" s="4"/>
      <c r="QD13" s="4"/>
      <c r="QE13" s="4"/>
      <c r="QF13" s="4"/>
      <c r="QJ13" s="4"/>
      <c r="QK13" s="4"/>
      <c r="QL13" s="4"/>
      <c r="QM13" s="4"/>
      <c r="QN13" s="4"/>
      <c r="QO13" s="4"/>
      <c r="QP13" s="4"/>
      <c r="QQ13" s="4"/>
      <c r="QR13" s="4"/>
      <c r="QS13" s="4"/>
      <c r="QT13" s="4"/>
      <c r="QU13" s="4"/>
      <c r="QY13" s="4"/>
      <c r="QZ13" s="4"/>
      <c r="RA13" s="4"/>
      <c r="RB13" s="4"/>
      <c r="RC13" s="4"/>
      <c r="RD13" s="4"/>
      <c r="RE13" s="4"/>
      <c r="RF13" s="4"/>
      <c r="RG13" s="4"/>
      <c r="RH13" s="4"/>
      <c r="RI13" s="4"/>
      <c r="RJ13" s="4"/>
      <c r="RN13" s="4"/>
      <c r="RO13" s="4"/>
      <c r="RP13" s="4"/>
      <c r="RQ13" s="4"/>
      <c r="RR13" s="4"/>
      <c r="RS13" s="4"/>
      <c r="RT13" s="4"/>
      <c r="RU13" s="4"/>
      <c r="RV13" s="4"/>
      <c r="RW13" s="4"/>
      <c r="RX13" s="4"/>
      <c r="RY13" s="4"/>
      <c r="SC13" s="4"/>
      <c r="SD13" s="4"/>
      <c r="SE13" s="4"/>
      <c r="SF13" s="4"/>
      <c r="SG13" s="4"/>
      <c r="SH13" s="4"/>
      <c r="SI13" s="4"/>
      <c r="SJ13" s="4"/>
      <c r="SK13" s="4"/>
      <c r="SL13" s="4"/>
      <c r="SM13" s="4"/>
      <c r="SN13" s="4"/>
      <c r="SR13" s="4"/>
      <c r="SS13" s="4"/>
      <c r="ST13" s="4"/>
      <c r="SU13" s="4"/>
      <c r="SV13" s="4"/>
      <c r="SW13" s="4"/>
      <c r="SX13" s="4"/>
      <c r="SY13" s="4"/>
      <c r="SZ13" s="4"/>
      <c r="TA13" s="4"/>
      <c r="TB13" s="4"/>
      <c r="TC13" s="4"/>
      <c r="TG13" s="4"/>
      <c r="TH13" s="4"/>
      <c r="TI13" s="4"/>
      <c r="TJ13" s="4"/>
      <c r="TK13" s="4"/>
      <c r="TL13" s="4"/>
      <c r="TM13" s="4"/>
      <c r="TN13" s="4"/>
      <c r="TO13" s="4"/>
      <c r="TP13" s="4"/>
      <c r="TQ13" s="4"/>
      <c r="TR13" s="4"/>
      <c r="TV13" s="4"/>
      <c r="TW13" s="4"/>
      <c r="TX13" s="4"/>
      <c r="TY13" s="4"/>
      <c r="TZ13" s="4"/>
      <c r="UA13" s="4"/>
      <c r="UB13" s="4"/>
      <c r="UC13" s="4"/>
      <c r="UD13" s="4"/>
      <c r="UE13" s="4"/>
      <c r="UF13" s="4"/>
      <c r="UG13" s="4"/>
      <c r="UK13" s="4"/>
      <c r="UL13" s="4"/>
      <c r="UM13" s="4"/>
      <c r="UN13" s="4"/>
      <c r="UO13" s="4"/>
      <c r="UP13" s="4"/>
      <c r="UQ13" s="4"/>
      <c r="UR13" s="4"/>
      <c r="US13" s="4"/>
      <c r="UT13" s="4"/>
      <c r="UU13" s="4"/>
      <c r="UV13" s="4"/>
      <c r="UZ13" s="4"/>
      <c r="VA13" s="4"/>
      <c r="VB13" s="4"/>
      <c r="VC13" s="4"/>
      <c r="VD13" s="4"/>
      <c r="VE13" s="4"/>
      <c r="VF13" s="4"/>
      <c r="VG13" s="4"/>
      <c r="VH13" s="4"/>
      <c r="VI13" s="4"/>
      <c r="VJ13" s="4"/>
      <c r="VK13" s="4"/>
      <c r="VO13" s="4"/>
      <c r="VP13" s="4"/>
      <c r="VQ13" s="4"/>
      <c r="VR13" s="4"/>
      <c r="VS13" s="4"/>
      <c r="VT13" s="4"/>
      <c r="VU13" s="4"/>
      <c r="VV13" s="4"/>
      <c r="VW13" s="4"/>
      <c r="VX13" s="4"/>
      <c r="VY13" s="4"/>
      <c r="VZ13" s="4"/>
      <c r="WD13" s="4"/>
      <c r="WE13" s="4"/>
      <c r="WF13" s="4"/>
      <c r="WG13" s="4"/>
      <c r="WH13" s="4"/>
      <c r="WI13" s="4"/>
      <c r="WJ13" s="4"/>
      <c r="WK13" s="4"/>
      <c r="WL13" s="4"/>
      <c r="WM13" s="4"/>
      <c r="WN13" s="4"/>
      <c r="WO13" s="4"/>
      <c r="WS13" s="4"/>
      <c r="WT13" s="4"/>
      <c r="WU13" s="4"/>
      <c r="WV13" s="4"/>
      <c r="WW13" s="4"/>
      <c r="WX13" s="4"/>
      <c r="WY13" s="4"/>
      <c r="WZ13" s="4"/>
      <c r="XA13" s="4"/>
      <c r="XB13" s="4"/>
      <c r="XC13" s="4"/>
      <c r="XD13" s="4"/>
      <c r="XH13" s="4"/>
      <c r="XI13" s="4"/>
      <c r="XJ13" s="4"/>
      <c r="XK13" s="4"/>
      <c r="XL13" s="4"/>
      <c r="XM13" s="4"/>
      <c r="XN13" s="4"/>
      <c r="XO13" s="4"/>
      <c r="XP13" s="4"/>
      <c r="XQ13" s="4"/>
      <c r="XR13" s="4"/>
      <c r="XS13" s="4"/>
      <c r="XW13" s="4"/>
      <c r="XX13" s="4"/>
      <c r="XY13" s="4"/>
      <c r="XZ13" s="4"/>
      <c r="YA13" s="4"/>
      <c r="YB13" s="4"/>
      <c r="YC13" s="4"/>
      <c r="YD13" s="4"/>
      <c r="YE13" s="4"/>
      <c r="YF13" s="4"/>
      <c r="YG13" s="4"/>
      <c r="YH13" s="4"/>
      <c r="YL13" s="4"/>
      <c r="YM13" s="4"/>
      <c r="YN13" s="4"/>
      <c r="YO13" s="4"/>
      <c r="YP13" s="4"/>
      <c r="YQ13" s="4"/>
      <c r="YR13" s="4"/>
      <c r="YS13" s="4"/>
      <c r="YT13" s="4"/>
      <c r="YU13" s="4"/>
      <c r="YV13" s="4"/>
      <c r="YW13" s="4"/>
      <c r="ZA13" s="4"/>
      <c r="ZB13" s="4"/>
      <c r="ZC13" s="4"/>
      <c r="ZD13" s="4"/>
      <c r="ZE13" s="4"/>
      <c r="ZF13" s="4"/>
      <c r="ZG13" s="4"/>
      <c r="ZH13" s="4"/>
      <c r="ZI13" s="4"/>
      <c r="ZJ13" s="4"/>
      <c r="ZK13" s="4"/>
      <c r="ZL13" s="4"/>
      <c r="ZP13" s="4"/>
      <c r="ZQ13" s="4"/>
      <c r="ZR13" s="4"/>
      <c r="ZS13" s="4"/>
      <c r="ZT13" s="4"/>
      <c r="ZU13" s="4"/>
      <c r="ZV13" s="4"/>
      <c r="ZW13" s="4"/>
      <c r="ZX13" s="4"/>
      <c r="ZY13" s="4"/>
      <c r="ZZ13" s="4"/>
      <c r="AAA13" s="4"/>
      <c r="AAE13" s="4"/>
      <c r="AAF13" s="4"/>
      <c r="AAG13" s="4"/>
      <c r="AAH13" s="4"/>
      <c r="AAI13" s="4"/>
      <c r="AAJ13" s="4"/>
      <c r="AAK13" s="4"/>
      <c r="AAL13" s="4"/>
      <c r="AAM13" s="4"/>
      <c r="AAN13" s="4"/>
      <c r="AAO13" s="4"/>
      <c r="AAP13" s="4"/>
      <c r="AAT13" s="4"/>
      <c r="AAU13" s="4"/>
      <c r="AAV13" s="4"/>
      <c r="AAW13" s="4"/>
      <c r="AAX13" s="4"/>
      <c r="AAY13" s="4"/>
      <c r="AAZ13" s="4"/>
      <c r="ABA13" s="4"/>
      <c r="ABB13" s="4"/>
      <c r="ABC13" s="4"/>
      <c r="ABD13" s="4"/>
      <c r="ABE13" s="4"/>
      <c r="ABI13" s="4"/>
      <c r="ABJ13" s="4"/>
      <c r="ABK13" s="4"/>
      <c r="ABL13" s="4"/>
      <c r="ABM13" s="4"/>
      <c r="ABN13" s="4"/>
      <c r="ABO13" s="4"/>
      <c r="ABP13" s="4"/>
      <c r="ABQ13" s="4"/>
      <c r="ABR13" s="4"/>
      <c r="ABS13" s="4"/>
      <c r="ABT13" s="4"/>
      <c r="ABX13" s="4"/>
      <c r="ABY13" s="4"/>
      <c r="ABZ13" s="4"/>
      <c r="ACA13" s="4"/>
      <c r="ACB13" s="4"/>
      <c r="ACC13" s="4"/>
      <c r="ACD13" s="4"/>
      <c r="ACE13" s="4"/>
      <c r="ACF13" s="4"/>
      <c r="ACG13" s="4"/>
      <c r="ACH13" s="4"/>
      <c r="ACI13" s="4"/>
      <c r="ACM13" s="4"/>
      <c r="ACN13" s="4"/>
      <c r="ACO13" s="4"/>
      <c r="ACP13" s="4"/>
      <c r="ACQ13" s="4"/>
      <c r="ACR13" s="4"/>
      <c r="ACS13" s="4"/>
      <c r="ACT13" s="4"/>
      <c r="ACU13" s="4"/>
      <c r="ACV13" s="4"/>
      <c r="ACW13" s="4"/>
      <c r="ACX13" s="4"/>
      <c r="ADB13" s="4"/>
      <c r="ADC13" s="4"/>
      <c r="ADD13" s="4"/>
      <c r="ADE13" s="4"/>
      <c r="ADF13" s="4"/>
      <c r="ADG13" s="4"/>
      <c r="ADH13" s="4"/>
      <c r="ADI13" s="4"/>
      <c r="ADJ13" s="4"/>
      <c r="ADK13" s="4"/>
      <c r="ADL13" s="4"/>
      <c r="ADM13" s="4"/>
      <c r="ADQ13" s="4"/>
      <c r="ADR13" s="4"/>
      <c r="ADS13" s="4"/>
      <c r="ADT13" s="4"/>
      <c r="ADU13" s="4"/>
      <c r="ADV13" s="4"/>
      <c r="ADW13" s="4"/>
      <c r="ADX13" s="4"/>
      <c r="ADY13" s="4"/>
      <c r="ADZ13" s="4"/>
      <c r="AEA13" s="4"/>
      <c r="AEB13" s="4"/>
      <c r="AEF13" s="4"/>
      <c r="AEG13" s="4"/>
      <c r="AEH13" s="4"/>
      <c r="AEI13" s="4"/>
      <c r="AEJ13" s="4"/>
      <c r="AEK13" s="4"/>
      <c r="AEL13" s="4"/>
      <c r="AEM13" s="4"/>
      <c r="AEN13" s="4"/>
      <c r="AEO13" s="4"/>
      <c r="AEP13" s="4"/>
      <c r="AEQ13" s="4"/>
      <c r="AEU13" s="4"/>
      <c r="AEV13" s="4"/>
      <c r="AEW13" s="4"/>
      <c r="AEX13" s="4"/>
      <c r="AEY13" s="4"/>
      <c r="AEZ13" s="4"/>
      <c r="AFA13" s="4"/>
      <c r="AFB13" s="4"/>
      <c r="AFC13" s="4"/>
      <c r="AFD13" s="4"/>
      <c r="AFE13" s="4"/>
      <c r="AFF13" s="4"/>
      <c r="AFJ13" s="4"/>
      <c r="AFK13" s="4"/>
      <c r="AFL13" s="4"/>
      <c r="AFM13" s="4"/>
      <c r="AFN13" s="4"/>
      <c r="AFO13" s="4"/>
      <c r="AFP13" s="4"/>
      <c r="AFQ13" s="4"/>
      <c r="AFR13" s="4"/>
      <c r="AFS13" s="4"/>
      <c r="AFT13" s="4"/>
      <c r="AFU13" s="4"/>
      <c r="AFY13" s="4"/>
      <c r="AFZ13" s="4"/>
      <c r="AGA13" s="4"/>
      <c r="AGB13" s="4"/>
      <c r="AGC13" s="4"/>
      <c r="AGD13" s="4"/>
      <c r="AGE13" s="4"/>
      <c r="AGF13" s="4"/>
      <c r="AGG13" s="4"/>
      <c r="AGH13" s="4"/>
      <c r="AGI13" s="4"/>
      <c r="AGJ13" s="4"/>
      <c r="AGN13" s="4"/>
      <c r="AGO13" s="4"/>
      <c r="AGP13" s="4"/>
      <c r="AGQ13" s="4"/>
      <c r="AGR13" s="4"/>
      <c r="AGS13" s="4"/>
      <c r="AGT13" s="4"/>
      <c r="AGU13" s="4"/>
      <c r="AGV13" s="4"/>
      <c r="AGW13" s="4"/>
      <c r="AGX13" s="4"/>
      <c r="AGY13" s="4"/>
      <c r="AHC13" s="4"/>
      <c r="AHD13" s="4"/>
      <c r="AHE13" s="4"/>
      <c r="AHF13" s="4"/>
      <c r="AHG13" s="4"/>
      <c r="AHH13" s="4"/>
      <c r="AHI13" s="4"/>
      <c r="AHJ13" s="4"/>
      <c r="AHK13" s="4"/>
      <c r="AHL13" s="4"/>
      <c r="AHM13" s="4"/>
      <c r="AHN13" s="4"/>
      <c r="AHR13" s="4"/>
      <c r="AHS13" s="4"/>
      <c r="AHT13" s="4"/>
      <c r="AHU13" s="4"/>
      <c r="AHV13" s="4"/>
      <c r="AHW13" s="4"/>
      <c r="AHX13" s="4"/>
      <c r="AHY13" s="4"/>
      <c r="AHZ13" s="4"/>
      <c r="AIA13" s="4"/>
      <c r="AIB13" s="4"/>
      <c r="AIC13" s="4"/>
      <c r="AIG13" s="4"/>
      <c r="AIH13" s="4"/>
      <c r="AII13" s="4"/>
      <c r="AIJ13" s="4"/>
      <c r="AIK13" s="4"/>
      <c r="AIL13" s="4"/>
      <c r="AIM13" s="4"/>
      <c r="AIN13" s="4"/>
      <c r="AIO13" s="4"/>
      <c r="AIP13" s="4"/>
      <c r="AIQ13" s="4"/>
      <c r="AIR13" s="4"/>
      <c r="AIV13" s="4"/>
      <c r="AIW13" s="4"/>
      <c r="AIX13" s="4"/>
      <c r="AIY13" s="4"/>
      <c r="AIZ13" s="4"/>
      <c r="AJA13" s="4"/>
      <c r="AJB13" s="4"/>
      <c r="AJC13" s="4"/>
      <c r="AJD13" s="4"/>
      <c r="AJE13" s="4"/>
      <c r="AJF13" s="4"/>
      <c r="AJG13" s="4"/>
      <c r="AJK13" s="4"/>
      <c r="AJL13" s="4"/>
      <c r="AJM13" s="4"/>
      <c r="AJN13" s="4"/>
      <c r="AJO13" s="4"/>
      <c r="AJP13" s="4"/>
      <c r="AJQ13" s="4"/>
      <c r="AJR13" s="4"/>
      <c r="AJS13" s="4"/>
      <c r="AJT13" s="4"/>
      <c r="AJU13" s="4"/>
      <c r="AJV13" s="4"/>
      <c r="AJZ13" s="4"/>
      <c r="AKA13" s="4"/>
      <c r="AKB13" s="4"/>
      <c r="AKC13" s="4"/>
      <c r="AKD13" s="4"/>
      <c r="AKE13" s="4"/>
      <c r="AKF13" s="4"/>
      <c r="AKG13" s="4"/>
      <c r="AKH13" s="4"/>
      <c r="AKI13" s="4"/>
      <c r="AKJ13" s="4"/>
      <c r="AKK13" s="4"/>
      <c r="AKO13" s="4"/>
      <c r="AKP13" s="4"/>
      <c r="AKQ13" s="4"/>
      <c r="AKR13" s="4"/>
      <c r="AKS13" s="4"/>
      <c r="AKT13" s="4"/>
      <c r="AKU13" s="4"/>
      <c r="AKV13" s="4"/>
      <c r="AKW13" s="4"/>
      <c r="AKX13" s="4"/>
      <c r="AKY13" s="4"/>
      <c r="AKZ13" s="4"/>
      <c r="ALD13" s="4"/>
      <c r="ALE13" s="4"/>
      <c r="ALF13" s="4"/>
      <c r="ALG13" s="4"/>
      <c r="ALH13" s="4"/>
      <c r="ALI13" s="4"/>
      <c r="ALJ13" s="4"/>
      <c r="ALK13" s="4"/>
      <c r="ALL13" s="4"/>
      <c r="ALM13" s="4"/>
      <c r="ALN13" s="4"/>
      <c r="ALO13" s="4"/>
      <c r="ALS13" s="4"/>
      <c r="ALT13" s="4"/>
      <c r="ALU13" s="4"/>
      <c r="ALV13" s="4"/>
      <c r="ALW13" s="4"/>
      <c r="ALX13" s="4"/>
      <c r="ALY13" s="4"/>
      <c r="ALZ13" s="4"/>
      <c r="AMA13" s="4"/>
      <c r="AMB13" s="4"/>
      <c r="AMC13" s="4"/>
      <c r="AMD13" s="4"/>
      <c r="AMH13" s="4"/>
      <c r="AMI13" s="4"/>
      <c r="AMJ13" s="4"/>
      <c r="AMK13" s="4"/>
      <c r="AML13" s="4"/>
      <c r="AMM13" s="4"/>
      <c r="AMN13" s="4"/>
      <c r="AMO13" s="4"/>
      <c r="AMP13" s="4"/>
      <c r="AMQ13" s="4"/>
      <c r="AMR13" s="4"/>
      <c r="AMS13" s="4"/>
      <c r="AMW13" s="4"/>
      <c r="AMX13" s="4"/>
      <c r="AMY13" s="4"/>
      <c r="AMZ13" s="4"/>
      <c r="ANA13" s="4"/>
      <c r="ANB13" s="4"/>
      <c r="ANC13" s="4"/>
      <c r="AND13" s="4"/>
      <c r="ANE13" s="4"/>
      <c r="ANF13" s="4"/>
      <c r="ANG13" s="4"/>
      <c r="ANH13" s="4"/>
      <c r="ANL13" s="4"/>
      <c r="ANM13" s="4"/>
      <c r="ANN13" s="4"/>
      <c r="ANO13" s="4"/>
      <c r="ANP13" s="4"/>
      <c r="ANQ13" s="4"/>
      <c r="ANR13" s="4"/>
      <c r="ANS13" s="4"/>
      <c r="ANT13" s="4"/>
      <c r="ANU13" s="4"/>
      <c r="ANV13" s="4"/>
      <c r="ANW13" s="4"/>
      <c r="AOA13" s="4"/>
      <c r="AOB13" s="4"/>
      <c r="AOC13" s="4"/>
      <c r="AOD13" s="4"/>
      <c r="AOE13" s="4"/>
      <c r="AOF13" s="4"/>
      <c r="AOG13" s="4"/>
      <c r="AOH13" s="4"/>
      <c r="AOI13" s="4"/>
      <c r="AOJ13" s="4"/>
      <c r="AOK13" s="4"/>
      <c r="AOL13" s="4"/>
      <c r="AOP13" s="4"/>
      <c r="AOQ13" s="4"/>
      <c r="AOR13" s="4"/>
      <c r="AOS13" s="4"/>
      <c r="AOT13" s="4"/>
      <c r="AOU13" s="4"/>
      <c r="AOV13" s="4"/>
      <c r="AOW13" s="4"/>
      <c r="AOX13" s="4"/>
      <c r="AOY13" s="4"/>
      <c r="AOZ13" s="4"/>
      <c r="APA13" s="4"/>
      <c r="APE13" s="4"/>
      <c r="APF13" s="4"/>
      <c r="APG13" s="4"/>
      <c r="APH13" s="4"/>
      <c r="API13" s="4"/>
      <c r="APJ13" s="4"/>
      <c r="APK13" s="4"/>
      <c r="APL13" s="4"/>
      <c r="APM13" s="4"/>
      <c r="APN13" s="4"/>
      <c r="APO13" s="4"/>
      <c r="APP13" s="4"/>
      <c r="APT13" s="4"/>
      <c r="APU13" s="4"/>
      <c r="APV13" s="4"/>
      <c r="APW13" s="4"/>
      <c r="APX13" s="4"/>
      <c r="APY13" s="4"/>
      <c r="APZ13" s="4"/>
      <c r="AQA13" s="4"/>
      <c r="AQB13" s="4"/>
      <c r="AQC13" s="4"/>
      <c r="AQD13" s="4"/>
      <c r="AQE13" s="4"/>
      <c r="AQI13" s="4"/>
      <c r="AQJ13" s="4"/>
      <c r="AQK13" s="4"/>
      <c r="AQL13" s="4"/>
      <c r="AQM13" s="4"/>
      <c r="AQN13" s="4"/>
      <c r="AQO13" s="4"/>
      <c r="AQP13" s="4"/>
      <c r="AQQ13" s="4"/>
      <c r="AQR13" s="4"/>
      <c r="AQS13" s="4"/>
      <c r="AQT13" s="4"/>
      <c r="AQX13" s="4"/>
      <c r="AQY13" s="4"/>
      <c r="AQZ13" s="4"/>
      <c r="ARA13" s="4"/>
      <c r="ARB13" s="4"/>
      <c r="ARC13" s="4"/>
      <c r="ARD13" s="4"/>
      <c r="ARE13" s="4"/>
      <c r="ARF13" s="4"/>
      <c r="ARG13" s="4"/>
      <c r="ARH13" s="4"/>
      <c r="ARI13" s="4"/>
      <c r="ARM13" s="4"/>
      <c r="ARN13" s="4"/>
      <c r="ARO13" s="4"/>
      <c r="ARP13" s="4"/>
      <c r="ARQ13" s="4"/>
      <c r="ARR13" s="4"/>
      <c r="ARS13" s="4"/>
      <c r="ART13" s="4"/>
      <c r="ARU13" s="4"/>
      <c r="ARV13" s="4"/>
      <c r="ARW13" s="4"/>
      <c r="ARX13" s="4"/>
      <c r="ASB13" s="4"/>
      <c r="ASC13" s="4"/>
      <c r="ASD13" s="4"/>
      <c r="ASE13" s="4"/>
      <c r="ASF13" s="4"/>
      <c r="ASG13" s="4"/>
      <c r="ASH13" s="4"/>
      <c r="ASI13" s="4"/>
      <c r="ASJ13" s="4"/>
      <c r="ASK13" s="4"/>
      <c r="ASL13" s="4"/>
      <c r="ASM13" s="4"/>
      <c r="ASQ13" s="4"/>
      <c r="ASR13" s="4"/>
      <c r="ASS13" s="4"/>
      <c r="AST13" s="4"/>
      <c r="ASU13" s="4"/>
      <c r="ASV13" s="4"/>
      <c r="ASW13" s="4"/>
      <c r="ASX13" s="4"/>
      <c r="ASY13" s="4"/>
      <c r="ASZ13" s="4"/>
      <c r="ATA13" s="4"/>
      <c r="ATB13" s="4"/>
      <c r="ATF13" s="4"/>
      <c r="ATG13" s="4"/>
      <c r="ATH13" s="4"/>
      <c r="ATI13" s="4"/>
      <c r="ATJ13" s="4"/>
      <c r="ATK13" s="4"/>
      <c r="ATL13" s="4"/>
      <c r="ATM13" s="4"/>
      <c r="ATN13" s="4"/>
      <c r="ATO13" s="4"/>
      <c r="ATP13" s="4"/>
      <c r="ATQ13" s="4"/>
      <c r="ATU13" s="4"/>
      <c r="ATV13" s="4"/>
      <c r="ATW13" s="4"/>
      <c r="ATX13" s="4"/>
      <c r="ATY13" s="4"/>
      <c r="ATZ13" s="4"/>
      <c r="AUA13" s="4"/>
      <c r="AUB13" s="4"/>
      <c r="AUC13" s="4"/>
      <c r="AUD13" s="4"/>
      <c r="AUE13" s="4"/>
      <c r="AUF13" s="4"/>
      <c r="AUJ13" s="4"/>
      <c r="AUK13" s="4"/>
      <c r="AUL13" s="4"/>
      <c r="AUM13" s="4"/>
      <c r="AUN13" s="4"/>
      <c r="AUO13" s="4"/>
      <c r="AUP13" s="4"/>
      <c r="AUQ13" s="4"/>
      <c r="AUR13" s="4"/>
      <c r="AUS13" s="4"/>
      <c r="AUT13" s="4"/>
      <c r="AUU13" s="4"/>
      <c r="AUY13" s="4"/>
      <c r="AUZ13" s="4"/>
      <c r="AVA13" s="4"/>
      <c r="AVB13" s="4"/>
      <c r="AVC13" s="4"/>
      <c r="AVD13" s="4"/>
      <c r="AVE13" s="4"/>
      <c r="AVF13" s="4"/>
      <c r="AVG13" s="4"/>
      <c r="AVH13" s="4"/>
      <c r="AVI13" s="4"/>
      <c r="AVJ13" s="4"/>
      <c r="AVN13" s="4"/>
      <c r="AVO13" s="4"/>
      <c r="AVP13" s="4"/>
      <c r="AVQ13" s="4"/>
      <c r="AVR13" s="4"/>
      <c r="AVS13" s="4"/>
      <c r="AVT13" s="4"/>
      <c r="AVU13" s="4"/>
      <c r="AVV13" s="4"/>
      <c r="AVW13" s="4"/>
      <c r="AVX13" s="4"/>
      <c r="AVY13" s="4"/>
      <c r="AWC13" s="4"/>
      <c r="AWD13" s="4"/>
      <c r="AWE13" s="4"/>
      <c r="AWF13" s="4"/>
      <c r="AWG13" s="4"/>
      <c r="AWH13" s="4"/>
      <c r="AWI13" s="4"/>
      <c r="AWJ13" s="4"/>
      <c r="AWK13" s="4"/>
      <c r="AWL13" s="4"/>
      <c r="AWM13" s="4"/>
      <c r="AWN13" s="4"/>
      <c r="AWR13" s="4"/>
      <c r="AWS13" s="4"/>
      <c r="AWT13" s="4"/>
      <c r="AWU13" s="4"/>
      <c r="AWV13" s="4"/>
      <c r="AWW13" s="4"/>
      <c r="AWX13" s="4"/>
      <c r="AWY13" s="4"/>
      <c r="AWZ13" s="4"/>
      <c r="AXA13" s="4"/>
      <c r="AXB13" s="4"/>
      <c r="AXC13" s="4"/>
      <c r="AXG13" s="4"/>
      <c r="AXH13" s="4"/>
      <c r="AXI13" s="4"/>
      <c r="AXJ13" s="4"/>
      <c r="AXK13" s="4"/>
      <c r="AXL13" s="4"/>
      <c r="AXM13" s="4"/>
      <c r="AXN13" s="4"/>
      <c r="AXO13" s="4"/>
      <c r="AXP13" s="4"/>
      <c r="AXQ13" s="4"/>
      <c r="AXR13" s="4"/>
      <c r="AXV13" s="4"/>
      <c r="AXW13" s="4"/>
      <c r="AXX13" s="4"/>
      <c r="AXY13" s="4"/>
      <c r="AXZ13" s="4"/>
      <c r="AYA13" s="4"/>
      <c r="AYB13" s="4"/>
      <c r="AYC13" s="4"/>
      <c r="AYD13" s="4"/>
      <c r="AYE13" s="4"/>
      <c r="AYF13" s="4"/>
      <c r="AYG13" s="4"/>
      <c r="AYK13" s="4"/>
      <c r="AYL13" s="4"/>
      <c r="AYM13" s="4"/>
      <c r="AYN13" s="4"/>
      <c r="AYO13" s="4"/>
      <c r="AYP13" s="4"/>
      <c r="AYQ13" s="4"/>
      <c r="AYR13" s="4"/>
      <c r="AYS13" s="4"/>
      <c r="AYT13" s="4"/>
      <c r="AYU13" s="4"/>
      <c r="AYV13" s="4"/>
      <c r="AYZ13" s="4"/>
      <c r="AZA13" s="4"/>
      <c r="AZB13" s="4"/>
      <c r="AZC13" s="4"/>
      <c r="AZD13" s="4"/>
      <c r="AZE13" s="4"/>
      <c r="AZF13" s="4"/>
      <c r="AZG13" s="4"/>
      <c r="AZH13" s="4"/>
      <c r="AZI13" s="4"/>
      <c r="AZJ13" s="4"/>
      <c r="AZK13" s="4"/>
      <c r="AZO13" s="4"/>
      <c r="AZP13" s="4"/>
      <c r="AZQ13" s="4"/>
      <c r="AZR13" s="4"/>
      <c r="AZS13" s="4"/>
      <c r="AZT13" s="4"/>
      <c r="AZU13" s="4"/>
      <c r="AZV13" s="4"/>
      <c r="AZW13" s="4"/>
      <c r="AZX13" s="4"/>
      <c r="AZY13" s="4"/>
      <c r="AZZ13" s="4"/>
      <c r="BAD13" s="4"/>
      <c r="BAE13" s="4"/>
      <c r="BAF13" s="4"/>
      <c r="BAG13" s="4"/>
      <c r="BAH13" s="4"/>
      <c r="BAI13" s="4"/>
      <c r="BAJ13" s="4"/>
      <c r="BAK13" s="4"/>
      <c r="BAL13" s="4"/>
      <c r="BAM13" s="4"/>
      <c r="BAN13" s="4"/>
      <c r="BAO13" s="4"/>
      <c r="BAS13" s="4"/>
      <c r="BAT13" s="4"/>
      <c r="BAU13" s="4"/>
      <c r="BAV13" s="4"/>
      <c r="BAW13" s="4"/>
      <c r="BAX13" s="4"/>
      <c r="BAY13" s="4"/>
      <c r="BAZ13" s="4"/>
      <c r="BBA13" s="4"/>
      <c r="BBB13" s="4"/>
      <c r="BBC13" s="4"/>
      <c r="BBD13" s="4"/>
      <c r="BBH13" s="4"/>
      <c r="BBI13" s="4"/>
      <c r="BBJ13" s="4"/>
      <c r="BBK13" s="4"/>
      <c r="BBL13" s="4"/>
      <c r="BBM13" s="4"/>
      <c r="BBN13" s="4"/>
      <c r="BBO13" s="4"/>
      <c r="BBP13" s="4"/>
      <c r="BBQ13" s="4"/>
      <c r="BBR13" s="4"/>
      <c r="BBS13" s="4"/>
      <c r="BBW13" s="4"/>
      <c r="BBX13" s="4"/>
      <c r="BBY13" s="4"/>
      <c r="BBZ13" s="4"/>
      <c r="BCA13" s="4"/>
      <c r="BCB13" s="4"/>
      <c r="BCC13" s="4"/>
      <c r="BCD13" s="4"/>
      <c r="BCE13" s="4"/>
      <c r="BCF13" s="4"/>
      <c r="BCG13" s="4"/>
      <c r="BCH13" s="4"/>
      <c r="BCL13" s="4"/>
      <c r="BCM13" s="4"/>
      <c r="BCN13" s="4"/>
      <c r="BCO13" s="4"/>
      <c r="BCP13" s="4"/>
      <c r="BCQ13" s="4"/>
      <c r="BCR13" s="4"/>
      <c r="BCS13" s="4"/>
      <c r="BCT13" s="4"/>
      <c r="BCU13" s="4"/>
      <c r="BCV13" s="4"/>
      <c r="BCW13" s="4"/>
      <c r="BDA13" s="4"/>
      <c r="BDB13" s="4"/>
      <c r="BDC13" s="4"/>
      <c r="BDD13" s="4"/>
      <c r="BDE13" s="4"/>
      <c r="BDF13" s="4"/>
      <c r="BDG13" s="4"/>
      <c r="BDH13" s="4"/>
      <c r="BDI13" s="4"/>
      <c r="BDJ13" s="4"/>
      <c r="BDK13" s="4"/>
      <c r="BDL13" s="4"/>
      <c r="BDP13" s="4"/>
      <c r="BDQ13" s="4"/>
      <c r="BDR13" s="4"/>
      <c r="BDS13" s="4"/>
      <c r="BDT13" s="4"/>
      <c r="BDU13" s="4"/>
      <c r="BDV13" s="4"/>
      <c r="BDW13" s="4"/>
      <c r="BDX13" s="4"/>
      <c r="BDY13" s="4"/>
      <c r="BDZ13" s="4"/>
      <c r="BEA13" s="4"/>
      <c r="BEE13" s="4"/>
      <c r="BEF13" s="4"/>
      <c r="BEG13" s="4"/>
      <c r="BEH13" s="4"/>
      <c r="BEI13" s="4"/>
      <c r="BEJ13" s="4"/>
      <c r="BEK13" s="4"/>
      <c r="BEL13" s="4"/>
      <c r="BEM13" s="4"/>
      <c r="BEN13" s="4"/>
      <c r="BEO13" s="4"/>
      <c r="BEP13" s="4"/>
      <c r="BET13" s="4"/>
      <c r="BEU13" s="4"/>
      <c r="BEV13" s="4"/>
      <c r="BEW13" s="4"/>
      <c r="BEX13" s="4"/>
      <c r="BEY13" s="4"/>
      <c r="BEZ13" s="4"/>
      <c r="BFA13" s="4"/>
      <c r="BFB13" s="4"/>
      <c r="BFC13" s="4"/>
      <c r="BFD13" s="4"/>
      <c r="BFE13" s="4"/>
      <c r="BFI13" s="4"/>
      <c r="BFJ13" s="4"/>
      <c r="BFK13" s="4"/>
      <c r="BFL13" s="4"/>
      <c r="BFM13" s="4"/>
      <c r="BFN13" s="4"/>
      <c r="BFO13" s="4"/>
      <c r="BFP13" s="4"/>
      <c r="BFQ13" s="4"/>
      <c r="BFR13" s="4"/>
      <c r="BFS13" s="4"/>
      <c r="BFT13" s="4"/>
      <c r="BFX13" s="4"/>
      <c r="BFY13" s="4"/>
      <c r="BFZ13" s="4"/>
      <c r="BGA13" s="4"/>
      <c r="BGB13" s="4"/>
      <c r="BGC13" s="4"/>
      <c r="BGD13" s="4"/>
      <c r="BGE13" s="4"/>
      <c r="BGF13" s="4"/>
      <c r="BGG13" s="4"/>
      <c r="BGH13" s="4"/>
      <c r="BGI13" s="4"/>
      <c r="BGM13" s="4"/>
      <c r="BGN13" s="4"/>
      <c r="BGO13" s="4"/>
      <c r="BGP13" s="4"/>
      <c r="BGQ13" s="4"/>
      <c r="BGR13" s="4"/>
      <c r="BGS13" s="4"/>
      <c r="BGT13" s="4"/>
      <c r="BGU13" s="4"/>
      <c r="BGV13" s="4"/>
      <c r="BGW13" s="4"/>
      <c r="BGX13" s="4"/>
      <c r="BHB13" s="4"/>
      <c r="BHC13" s="4"/>
      <c r="BHD13" s="4"/>
      <c r="BHE13" s="4"/>
      <c r="BHF13" s="4"/>
      <c r="BHG13" s="4"/>
      <c r="BHH13" s="4"/>
      <c r="BHI13" s="4"/>
      <c r="BHJ13" s="4"/>
      <c r="BHK13" s="4"/>
      <c r="BHL13" s="4"/>
      <c r="BHM13" s="4"/>
      <c r="BHQ13" s="4"/>
      <c r="BHR13" s="4"/>
      <c r="BHS13" s="4"/>
      <c r="BHT13" s="4"/>
      <c r="BHU13" s="4"/>
      <c r="BHV13" s="4"/>
      <c r="BHW13" s="4"/>
      <c r="BHX13" s="4"/>
      <c r="BHY13" s="4"/>
      <c r="BHZ13" s="4"/>
      <c r="BIA13" s="4"/>
      <c r="BIB13" s="4"/>
      <c r="BIF13" s="4"/>
      <c r="BIG13" s="4"/>
      <c r="BIH13" s="4"/>
      <c r="BII13" s="4"/>
      <c r="BIJ13" s="4"/>
      <c r="BIK13" s="4"/>
      <c r="BIL13" s="4"/>
      <c r="BIM13" s="4"/>
      <c r="BIN13" s="4"/>
      <c r="BIO13" s="4"/>
      <c r="BIP13" s="4"/>
      <c r="BIQ13" s="4"/>
      <c r="BIU13" s="4"/>
      <c r="BIV13" s="4"/>
      <c r="BIW13" s="4"/>
      <c r="BIX13" s="4"/>
      <c r="BIY13" s="4"/>
      <c r="BIZ13" s="4"/>
      <c r="BJA13" s="4"/>
      <c r="BJB13" s="4"/>
      <c r="BJC13" s="4"/>
      <c r="BJD13" s="4"/>
      <c r="BJE13" s="4"/>
      <c r="BJF13" s="4"/>
      <c r="BJJ13" s="4"/>
      <c r="BJK13" s="4"/>
      <c r="BJL13" s="4"/>
      <c r="BJM13" s="4"/>
      <c r="BJN13" s="4"/>
      <c r="BJO13" s="4"/>
      <c r="BJP13" s="4"/>
      <c r="BJQ13" s="4"/>
      <c r="BJR13" s="4"/>
      <c r="BJS13" s="4"/>
      <c r="BJT13" s="4"/>
      <c r="BJU13" s="4"/>
      <c r="BJY13" s="4"/>
      <c r="BJZ13" s="4"/>
      <c r="BKA13" s="4"/>
      <c r="BKB13" s="4"/>
      <c r="BKC13" s="4"/>
      <c r="BKD13" s="4"/>
      <c r="BKE13" s="4"/>
      <c r="BKF13" s="4"/>
      <c r="BKG13" s="4"/>
      <c r="BKH13" s="4"/>
      <c r="BKI13" s="4"/>
      <c r="BKJ13" s="4"/>
      <c r="BKN13" s="4"/>
      <c r="BKO13" s="4"/>
      <c r="BKP13" s="4"/>
      <c r="BKQ13" s="4"/>
      <c r="BKR13" s="4"/>
      <c r="BKS13" s="4"/>
      <c r="BKT13" s="4"/>
      <c r="BKU13" s="4"/>
      <c r="BKV13" s="4"/>
      <c r="BKW13" s="4"/>
      <c r="BKX13" s="4"/>
      <c r="BKY13" s="4"/>
      <c r="BLC13" s="4"/>
      <c r="BLD13" s="4"/>
      <c r="BLE13" s="4"/>
      <c r="BLF13" s="4"/>
      <c r="BLG13" s="4"/>
      <c r="BLH13" s="4"/>
      <c r="BLI13" s="4"/>
      <c r="BLJ13" s="4"/>
      <c r="BLK13" s="4"/>
      <c r="BLL13" s="4"/>
      <c r="BLM13" s="4"/>
      <c r="BLN13" s="4"/>
      <c r="BLR13" s="4"/>
      <c r="BLS13" s="4"/>
      <c r="BLT13" s="4"/>
      <c r="BLU13" s="4"/>
      <c r="BLV13" s="4"/>
      <c r="BLW13" s="4"/>
      <c r="BLX13" s="4"/>
      <c r="BLY13" s="4"/>
      <c r="BLZ13" s="4"/>
      <c r="BMA13" s="4"/>
      <c r="BMB13" s="4"/>
      <c r="BMC13" s="4"/>
      <c r="BMG13" s="4"/>
      <c r="BMH13" s="4"/>
      <c r="BMI13" s="4"/>
      <c r="BMJ13" s="4"/>
      <c r="BMK13" s="4"/>
      <c r="BML13" s="4"/>
      <c r="BMM13" s="4"/>
      <c r="BMN13" s="4"/>
      <c r="BMO13" s="4"/>
      <c r="BMP13" s="4"/>
      <c r="BMQ13" s="4"/>
      <c r="BMR13" s="4"/>
      <c r="BMV13" s="4"/>
      <c r="BMW13" s="4"/>
      <c r="BMX13" s="4"/>
      <c r="BMY13" s="4"/>
      <c r="BMZ13" s="4"/>
      <c r="BNA13" s="4"/>
      <c r="BNB13" s="4"/>
      <c r="BNC13" s="4"/>
      <c r="BND13" s="4"/>
      <c r="BNE13" s="4"/>
      <c r="BNF13" s="4"/>
      <c r="BNG13" s="4"/>
      <c r="BNK13" s="4"/>
      <c r="BNL13" s="4"/>
      <c r="BNM13" s="4"/>
      <c r="BNN13" s="4"/>
      <c r="BNO13" s="4"/>
      <c r="BNP13" s="4"/>
      <c r="BNQ13" s="4"/>
      <c r="BNR13" s="4"/>
      <c r="BNS13" s="4"/>
      <c r="BNT13" s="4"/>
      <c r="BNU13" s="4"/>
      <c r="BNV13" s="4"/>
      <c r="BNZ13" s="4"/>
      <c r="BOA13" s="4"/>
      <c r="BOB13" s="4"/>
      <c r="BOC13" s="4"/>
      <c r="BOD13" s="4"/>
      <c r="BOE13" s="4"/>
      <c r="BOF13" s="4"/>
      <c r="BOG13" s="4"/>
      <c r="BOH13" s="4"/>
      <c r="BOI13" s="4"/>
      <c r="BOJ13" s="4"/>
      <c r="BOK13" s="4"/>
      <c r="BOO13" s="4"/>
      <c r="BOP13" s="4"/>
      <c r="BOQ13" s="4"/>
      <c r="BOR13" s="4"/>
      <c r="BOS13" s="4"/>
      <c r="BOT13" s="4"/>
      <c r="BOU13" s="4"/>
      <c r="BOV13" s="4"/>
      <c r="BOW13" s="4"/>
      <c r="BOX13" s="4"/>
      <c r="BOY13" s="4"/>
      <c r="BOZ13" s="4"/>
      <c r="BPD13" s="4"/>
      <c r="BPE13" s="4"/>
      <c r="BPF13" s="4"/>
      <c r="BPG13" s="4"/>
      <c r="BPH13" s="4"/>
      <c r="BPI13" s="4"/>
      <c r="BPJ13" s="4"/>
      <c r="BPK13" s="4"/>
      <c r="BPL13" s="4"/>
      <c r="BPM13" s="4"/>
      <c r="BPN13" s="4"/>
      <c r="BPO13" s="4"/>
      <c r="BPS13" s="4"/>
      <c r="BPT13" s="4"/>
      <c r="BPU13" s="4"/>
      <c r="BPV13" s="4"/>
      <c r="BPW13" s="4"/>
      <c r="BPX13" s="4"/>
      <c r="BPY13" s="4"/>
      <c r="BPZ13" s="4"/>
      <c r="BQA13" s="4"/>
      <c r="BQB13" s="4"/>
      <c r="BQC13" s="4"/>
      <c r="BQD13" s="4"/>
      <c r="BQH13" s="4"/>
      <c r="BQI13" s="4"/>
      <c r="BQJ13" s="4"/>
      <c r="BQK13" s="4"/>
      <c r="BQL13" s="4"/>
      <c r="BQM13" s="4"/>
      <c r="BQN13" s="4"/>
      <c r="BQO13" s="4"/>
      <c r="BQP13" s="4"/>
      <c r="BQQ13" s="4"/>
      <c r="BQR13" s="4"/>
      <c r="BQS13" s="4"/>
      <c r="BQW13" s="4"/>
      <c r="BQX13" s="4"/>
      <c r="BQY13" s="4"/>
      <c r="BQZ13" s="4"/>
      <c r="BRA13" s="4"/>
      <c r="BRB13" s="4"/>
      <c r="BRC13" s="4"/>
      <c r="BRD13" s="4"/>
      <c r="BRE13" s="4"/>
      <c r="BRF13" s="4"/>
      <c r="BRG13" s="4"/>
      <c r="BRH13" s="4"/>
      <c r="BRL13" s="4"/>
      <c r="BRM13" s="4"/>
      <c r="BRN13" s="4"/>
      <c r="BRO13" s="4"/>
      <c r="BRP13" s="4"/>
      <c r="BRQ13" s="4"/>
      <c r="BRR13" s="4"/>
      <c r="BRS13" s="4"/>
      <c r="BRT13" s="4"/>
      <c r="BRU13" s="4"/>
      <c r="BRV13" s="4"/>
      <c r="BRW13" s="4"/>
      <c r="BSA13" s="4"/>
      <c r="BSB13" s="4"/>
      <c r="BSC13" s="4"/>
      <c r="BSD13" s="4"/>
      <c r="BSE13" s="4"/>
      <c r="BSF13" s="4"/>
      <c r="BSG13" s="4"/>
      <c r="BSH13" s="4"/>
      <c r="BSI13" s="4"/>
      <c r="BSJ13" s="4"/>
      <c r="BSK13" s="4"/>
      <c r="BSL13" s="4"/>
      <c r="BSP13" s="4"/>
      <c r="BSQ13" s="4"/>
      <c r="BSR13" s="4"/>
      <c r="BSS13" s="4"/>
      <c r="BST13" s="4"/>
      <c r="BSU13" s="4"/>
      <c r="BSV13" s="4"/>
      <c r="BSW13" s="4"/>
      <c r="BSX13" s="4"/>
      <c r="BSY13" s="4"/>
      <c r="BSZ13" s="4"/>
      <c r="BTA13" s="4"/>
      <c r="BTE13" s="4"/>
      <c r="BTF13" s="4"/>
      <c r="BTG13" s="4"/>
      <c r="BTH13" s="4"/>
      <c r="BTI13" s="4"/>
      <c r="BTJ13" s="4"/>
      <c r="BTK13" s="4"/>
      <c r="BTL13" s="4"/>
      <c r="BTM13" s="4"/>
      <c r="BTN13" s="4"/>
      <c r="BTO13" s="4"/>
      <c r="BTP13" s="4"/>
      <c r="BTT13" s="4"/>
      <c r="BTU13" s="4"/>
      <c r="BTV13" s="4"/>
      <c r="BTW13" s="4"/>
      <c r="BTX13" s="4"/>
      <c r="BTY13" s="4"/>
      <c r="BTZ13" s="4"/>
      <c r="BUA13" s="4"/>
      <c r="BUB13" s="4"/>
      <c r="BUC13" s="4"/>
      <c r="BUD13" s="4"/>
      <c r="BUE13" s="4"/>
      <c r="BUI13" s="4"/>
      <c r="BUJ13" s="4"/>
      <c r="BUK13" s="4"/>
      <c r="BUL13" s="4"/>
      <c r="BUM13" s="4"/>
      <c r="BUN13" s="4"/>
      <c r="BUO13" s="4"/>
      <c r="BUP13" s="4"/>
      <c r="BUQ13" s="4"/>
      <c r="BUR13" s="4"/>
      <c r="BUS13" s="4"/>
      <c r="BUT13" s="4"/>
      <c r="BUX13" s="4"/>
      <c r="BUY13" s="4"/>
      <c r="BUZ13" s="4"/>
      <c r="BVA13" s="4"/>
      <c r="BVB13" s="4"/>
      <c r="BVC13" s="4"/>
      <c r="BVD13" s="4"/>
      <c r="BVE13" s="4"/>
      <c r="BVF13" s="4"/>
      <c r="BVG13" s="4"/>
      <c r="BVH13" s="4"/>
      <c r="BVI13" s="4"/>
      <c r="BVM13" s="4"/>
      <c r="BVN13" s="4"/>
      <c r="BVO13" s="4"/>
      <c r="BVP13" s="4"/>
      <c r="BVQ13" s="4"/>
      <c r="BVR13" s="4"/>
      <c r="BVS13" s="4"/>
      <c r="BVT13" s="4"/>
      <c r="BVU13" s="4"/>
      <c r="BVV13" s="4"/>
      <c r="BVW13" s="4"/>
      <c r="BVX13" s="4"/>
      <c r="BWB13" s="4"/>
      <c r="BWC13" s="4"/>
      <c r="BWD13" s="4"/>
      <c r="BWE13" s="4"/>
      <c r="BWF13" s="4"/>
      <c r="BWG13" s="4"/>
      <c r="BWH13" s="4"/>
      <c r="BWI13" s="4"/>
      <c r="BWJ13" s="4"/>
      <c r="BWK13" s="4"/>
      <c r="BWL13" s="4"/>
      <c r="BWM13" s="4"/>
      <c r="BWQ13" s="4"/>
      <c r="BWR13" s="4"/>
      <c r="BWS13" s="4"/>
      <c r="BWT13" s="4"/>
      <c r="BWU13" s="4"/>
      <c r="BWV13" s="4"/>
      <c r="BWW13" s="4"/>
      <c r="BWX13" s="4"/>
      <c r="BWY13" s="4"/>
      <c r="BWZ13" s="4"/>
      <c r="BXA13" s="4"/>
      <c r="BXB13" s="4"/>
      <c r="BXF13" s="4"/>
      <c r="BXG13" s="4"/>
      <c r="BXH13" s="4"/>
      <c r="BXI13" s="4"/>
      <c r="BXJ13" s="4"/>
      <c r="BXK13" s="4"/>
      <c r="BXL13" s="4"/>
      <c r="BXM13" s="4"/>
      <c r="BXN13" s="4"/>
      <c r="BXO13" s="4"/>
      <c r="BXP13" s="4"/>
      <c r="BXQ13" s="4"/>
      <c r="BXU13" s="4"/>
      <c r="BXV13" s="4"/>
      <c r="BXW13" s="4"/>
      <c r="BXX13" s="4"/>
      <c r="BXY13" s="4"/>
      <c r="BXZ13" s="4"/>
      <c r="BYA13" s="4"/>
      <c r="BYB13" s="4"/>
      <c r="BYC13" s="4"/>
      <c r="BYD13" s="4"/>
      <c r="BYE13" s="4"/>
      <c r="BYF13" s="4"/>
      <c r="BYJ13" s="4"/>
      <c r="BYK13" s="4"/>
      <c r="BYL13" s="4"/>
      <c r="BYM13" s="4"/>
      <c r="BYN13" s="4"/>
      <c r="BYO13" s="4"/>
      <c r="BYP13" s="4"/>
      <c r="BYQ13" s="4"/>
      <c r="BYR13" s="4"/>
      <c r="BYS13" s="4"/>
      <c r="BYT13" s="4"/>
      <c r="BYU13" s="4"/>
      <c r="BYY13" s="4"/>
      <c r="BYZ13" s="4"/>
      <c r="BZA13" s="4"/>
      <c r="BZB13" s="4"/>
      <c r="BZC13" s="4"/>
      <c r="BZD13" s="4"/>
      <c r="BZE13" s="4"/>
      <c r="BZF13" s="4"/>
      <c r="BZG13" s="4"/>
      <c r="BZH13" s="4"/>
      <c r="BZI13" s="4"/>
      <c r="BZJ13" s="4"/>
      <c r="BZN13" s="4"/>
      <c r="BZO13" s="4"/>
      <c r="BZP13" s="4"/>
      <c r="BZQ13" s="4"/>
      <c r="BZR13" s="4"/>
      <c r="BZS13" s="4"/>
      <c r="BZT13" s="4"/>
      <c r="BZU13" s="4"/>
      <c r="BZV13" s="4"/>
      <c r="BZW13" s="4"/>
      <c r="BZX13" s="4"/>
      <c r="BZY13" s="4"/>
      <c r="CAC13" s="4"/>
      <c r="CAD13" s="4"/>
      <c r="CAE13" s="4"/>
      <c r="CAF13" s="4"/>
      <c r="CAG13" s="4"/>
      <c r="CAH13" s="4"/>
      <c r="CAI13" s="4"/>
      <c r="CAJ13" s="4"/>
      <c r="CAK13" s="4"/>
      <c r="CAL13" s="4"/>
      <c r="CAM13" s="4"/>
      <c r="CAN13" s="4"/>
      <c r="CAR13" s="4"/>
      <c r="CAS13" s="4"/>
      <c r="CAT13" s="4"/>
      <c r="CAU13" s="4"/>
      <c r="CAV13" s="4"/>
      <c r="CAW13" s="4"/>
      <c r="CAX13" s="4"/>
      <c r="CAY13" s="4"/>
      <c r="CAZ13" s="4"/>
      <c r="CBA13" s="4"/>
      <c r="CBB13" s="4"/>
      <c r="CBC13" s="4"/>
      <c r="CBG13" s="4"/>
      <c r="CBH13" s="4"/>
      <c r="CBI13" s="4"/>
      <c r="CBJ13" s="4"/>
      <c r="CBK13" s="4"/>
      <c r="CBL13" s="4"/>
      <c r="CBM13" s="4"/>
      <c r="CBN13" s="4"/>
      <c r="CBO13" s="4"/>
      <c r="CBP13" s="4"/>
      <c r="CBQ13" s="4"/>
      <c r="CBR13" s="4"/>
      <c r="CBV13" s="4"/>
      <c r="CBW13" s="4"/>
      <c r="CBX13" s="4"/>
      <c r="CBY13" s="4"/>
      <c r="CBZ13" s="4"/>
      <c r="CCA13" s="4"/>
      <c r="CCB13" s="4"/>
      <c r="CCC13" s="4"/>
      <c r="CCD13" s="4"/>
      <c r="CCE13" s="4"/>
      <c r="CCF13" s="4"/>
      <c r="CCG13" s="4"/>
      <c r="CCK13" s="4"/>
      <c r="CCL13" s="4"/>
      <c r="CCM13" s="4"/>
      <c r="CCN13" s="4"/>
      <c r="CCO13" s="4"/>
      <c r="CCP13" s="4"/>
      <c r="CCQ13" s="4"/>
      <c r="CCR13" s="4"/>
      <c r="CCS13" s="4"/>
      <c r="CCT13" s="4"/>
      <c r="CCU13" s="4"/>
      <c r="CCV13" s="4"/>
      <c r="CCZ13" s="4"/>
      <c r="CDA13" s="4"/>
      <c r="CDB13" s="4"/>
      <c r="CDC13" s="4"/>
      <c r="CDD13" s="4"/>
      <c r="CDE13" s="4"/>
      <c r="CDF13" s="4"/>
      <c r="CDG13" s="4"/>
      <c r="CDH13" s="4"/>
      <c r="CDI13" s="4"/>
      <c r="CDJ13" s="4"/>
      <c r="CDK13" s="4"/>
      <c r="CDO13" s="4"/>
      <c r="CDP13" s="4"/>
      <c r="CDQ13" s="4"/>
      <c r="CDR13" s="4"/>
      <c r="CDS13" s="4"/>
      <c r="CDT13" s="4"/>
      <c r="CDU13" s="4"/>
      <c r="CDV13" s="4"/>
      <c r="CDW13" s="4"/>
      <c r="CDX13" s="4"/>
      <c r="CDY13" s="4"/>
      <c r="CDZ13" s="4"/>
      <c r="CED13" s="4"/>
      <c r="CEE13" s="4"/>
      <c r="CEF13" s="4"/>
      <c r="CEG13" s="4"/>
      <c r="CEH13" s="4"/>
      <c r="CEI13" s="4"/>
      <c r="CEJ13" s="4"/>
      <c r="CEK13" s="4"/>
      <c r="CEL13" s="4"/>
      <c r="CEM13" s="4"/>
      <c r="CEN13" s="4"/>
      <c r="CEO13" s="4"/>
      <c r="CES13" s="4"/>
      <c r="CET13" s="4"/>
      <c r="CEU13" s="4"/>
      <c r="CEV13" s="4"/>
      <c r="CEW13" s="4"/>
      <c r="CEX13" s="4"/>
      <c r="CEY13" s="4"/>
      <c r="CEZ13" s="4"/>
      <c r="CFA13" s="4"/>
      <c r="CFB13" s="4"/>
      <c r="CFC13" s="4"/>
      <c r="CFD13" s="4"/>
      <c r="CFH13" s="4"/>
      <c r="CFI13" s="4"/>
      <c r="CFJ13" s="4"/>
      <c r="CFK13" s="4"/>
      <c r="CFL13" s="4"/>
      <c r="CFM13" s="4"/>
      <c r="CFN13" s="4"/>
      <c r="CFO13" s="4"/>
      <c r="CFP13" s="4"/>
      <c r="CFQ13" s="4"/>
      <c r="CFR13" s="4"/>
      <c r="CFS13" s="4"/>
      <c r="CFW13" s="4"/>
      <c r="CFX13" s="4"/>
      <c r="CFY13" s="4"/>
      <c r="CFZ13" s="4"/>
      <c r="CGA13" s="4"/>
      <c r="CGB13" s="4"/>
      <c r="CGC13" s="4"/>
      <c r="CGD13" s="4"/>
      <c r="CGE13" s="4"/>
      <c r="CGF13" s="4"/>
      <c r="CGG13" s="4"/>
      <c r="CGH13" s="4"/>
      <c r="CGL13" s="4"/>
      <c r="CGM13" s="4"/>
      <c r="CGN13" s="4"/>
      <c r="CGO13" s="4"/>
      <c r="CGP13" s="4"/>
      <c r="CGQ13" s="4"/>
      <c r="CGR13" s="4"/>
      <c r="CGS13" s="4"/>
      <c r="CGT13" s="4"/>
      <c r="CGU13" s="4"/>
      <c r="CGV13" s="4"/>
      <c r="CGW13" s="4"/>
      <c r="CHA13" s="4"/>
      <c r="CHB13" s="4"/>
      <c r="CHC13" s="4"/>
      <c r="CHD13" s="4"/>
      <c r="CHE13" s="4"/>
      <c r="CHF13" s="4"/>
      <c r="CHG13" s="4"/>
      <c r="CHH13" s="4"/>
      <c r="CHI13" s="4"/>
      <c r="CHJ13" s="4"/>
      <c r="CHK13" s="4"/>
      <c r="CHL13" s="4"/>
      <c r="CHP13" s="4"/>
      <c r="CHQ13" s="4"/>
      <c r="CHR13" s="4"/>
      <c r="CHS13" s="4"/>
      <c r="CHT13" s="4"/>
      <c r="CHU13" s="4"/>
      <c r="CHV13" s="4"/>
      <c r="CHW13" s="4"/>
      <c r="CHX13" s="4"/>
      <c r="CHY13" s="4"/>
      <c r="CHZ13" s="4"/>
      <c r="CIA13" s="4"/>
      <c r="CIE13" s="4"/>
      <c r="CIF13" s="4"/>
      <c r="CIG13" s="4"/>
      <c r="CIH13" s="4"/>
      <c r="CII13" s="4"/>
      <c r="CIJ13" s="4"/>
      <c r="CIK13" s="4"/>
      <c r="CIL13" s="4"/>
      <c r="CIM13" s="4"/>
      <c r="CIN13" s="4"/>
      <c r="CIO13" s="4"/>
      <c r="CIP13" s="4"/>
      <c r="CIT13" s="4"/>
      <c r="CIU13" s="4"/>
      <c r="CIV13" s="4"/>
      <c r="CIW13" s="4"/>
      <c r="CIX13" s="4"/>
      <c r="CIY13" s="4"/>
      <c r="CIZ13" s="4"/>
      <c r="CJA13" s="4"/>
      <c r="CJB13" s="4"/>
      <c r="CJC13" s="4"/>
      <c r="CJD13" s="4"/>
      <c r="CJE13" s="4"/>
      <c r="CJI13" s="4"/>
      <c r="CJJ13" s="4"/>
      <c r="CJK13" s="4"/>
      <c r="CJL13" s="4"/>
      <c r="CJM13" s="4"/>
      <c r="CJN13" s="4"/>
      <c r="CJO13" s="4"/>
      <c r="CJP13" s="4"/>
      <c r="CJQ13" s="4"/>
      <c r="CJR13" s="4"/>
      <c r="CJS13" s="4"/>
      <c r="CJT13" s="4"/>
      <c r="CJX13" s="4"/>
      <c r="CJY13" s="4"/>
      <c r="CJZ13" s="4"/>
      <c r="CKA13" s="4"/>
      <c r="CKB13" s="4"/>
      <c r="CKC13" s="4"/>
      <c r="CKD13" s="4"/>
      <c r="CKE13" s="4"/>
      <c r="CKF13" s="4"/>
      <c r="CKG13" s="4"/>
      <c r="CKH13" s="4"/>
      <c r="CKI13" s="4"/>
      <c r="CKM13" s="4"/>
      <c r="CKN13" s="4"/>
      <c r="CKO13" s="4"/>
      <c r="CKP13" s="4"/>
      <c r="CKQ13" s="4"/>
      <c r="CKR13" s="4"/>
      <c r="CKS13" s="4"/>
      <c r="CKT13" s="4"/>
      <c r="CKU13" s="4"/>
      <c r="CKV13" s="4"/>
      <c r="CKW13" s="4"/>
      <c r="CKX13" s="4"/>
      <c r="CLB13" s="4"/>
      <c r="CLC13" s="4"/>
      <c r="CLD13" s="4"/>
      <c r="CLE13" s="4"/>
      <c r="CLF13" s="4"/>
      <c r="CLG13" s="4"/>
      <c r="CLH13" s="4"/>
      <c r="CLI13" s="4"/>
      <c r="CLJ13" s="4"/>
      <c r="CLK13" s="4"/>
      <c r="CLL13" s="4"/>
      <c r="CLM13" s="4"/>
      <c r="CLQ13" s="4"/>
      <c r="CLR13" s="4"/>
      <c r="CLS13" s="4"/>
      <c r="CLT13" s="4"/>
      <c r="CLU13" s="4"/>
      <c r="CLV13" s="4"/>
      <c r="CLW13" s="4"/>
      <c r="CLX13" s="4"/>
      <c r="CLY13" s="4"/>
      <c r="CLZ13" s="4"/>
      <c r="CMA13" s="4"/>
      <c r="CMB13" s="4"/>
      <c r="CMF13" s="4"/>
      <c r="CMG13" s="4"/>
      <c r="CMH13" s="4"/>
      <c r="CMI13" s="4"/>
      <c r="CMJ13" s="4"/>
      <c r="CMK13" s="4"/>
      <c r="CML13" s="4"/>
      <c r="CMM13" s="4"/>
      <c r="CMN13" s="4"/>
      <c r="CMO13" s="4"/>
      <c r="CMP13" s="4"/>
      <c r="CMQ13" s="4"/>
      <c r="CMU13" s="4"/>
      <c r="CMV13" s="4"/>
      <c r="CMW13" s="4"/>
      <c r="CMX13" s="4"/>
      <c r="CMY13" s="4"/>
      <c r="CMZ13" s="4"/>
      <c r="CNA13" s="4"/>
      <c r="CNB13" s="4"/>
      <c r="CNC13" s="4"/>
      <c r="CND13" s="4"/>
      <c r="CNE13" s="4"/>
      <c r="CNF13" s="4"/>
      <c r="CNJ13" s="4"/>
      <c r="CNK13" s="4"/>
      <c r="CNL13" s="4"/>
      <c r="CNM13" s="4"/>
      <c r="CNN13" s="4"/>
      <c r="CNO13" s="4"/>
      <c r="CNP13" s="4"/>
      <c r="CNQ13" s="4"/>
      <c r="CNR13" s="4"/>
      <c r="CNS13" s="4"/>
      <c r="CNT13" s="4"/>
      <c r="CNU13" s="4"/>
      <c r="CNY13" s="4"/>
      <c r="CNZ13" s="4"/>
      <c r="COA13" s="4"/>
      <c r="COB13" s="4"/>
      <c r="COC13" s="4"/>
      <c r="COD13" s="4"/>
      <c r="COE13" s="4"/>
      <c r="COF13" s="4"/>
      <c r="COG13" s="4"/>
      <c r="COH13" s="4"/>
      <c r="COI13" s="4"/>
      <c r="COJ13" s="4"/>
      <c r="CON13" s="4"/>
      <c r="COO13" s="4"/>
      <c r="COP13" s="4"/>
      <c r="COQ13" s="4"/>
      <c r="COR13" s="4"/>
      <c r="COS13" s="4"/>
      <c r="COT13" s="4"/>
      <c r="COU13" s="4"/>
      <c r="COV13" s="4"/>
      <c r="COW13" s="4"/>
      <c r="COX13" s="4"/>
      <c r="COY13" s="4"/>
      <c r="CPC13" s="4"/>
      <c r="CPD13" s="4"/>
      <c r="CPE13" s="4"/>
      <c r="CPF13" s="4"/>
      <c r="CPG13" s="4"/>
      <c r="CPH13" s="4"/>
      <c r="CPI13" s="4"/>
      <c r="CPJ13" s="4"/>
      <c r="CPK13" s="4"/>
      <c r="CPL13" s="4"/>
      <c r="CPM13" s="4"/>
      <c r="CPN13" s="4"/>
      <c r="CPR13" s="4"/>
      <c r="CPS13" s="4"/>
      <c r="CPT13" s="4"/>
      <c r="CPU13" s="4"/>
      <c r="CPV13" s="4"/>
      <c r="CPW13" s="4"/>
      <c r="CPX13" s="4"/>
      <c r="CPY13" s="4"/>
      <c r="CPZ13" s="4"/>
      <c r="CQA13" s="4"/>
      <c r="CQB13" s="4"/>
      <c r="CQC13" s="4"/>
      <c r="CQG13" s="4"/>
      <c r="CQH13" s="4"/>
      <c r="CQI13" s="4"/>
      <c r="CQJ13" s="4"/>
      <c r="CQK13" s="4"/>
      <c r="CQL13" s="4"/>
      <c r="CQM13" s="4"/>
      <c r="CQN13" s="4"/>
      <c r="CQO13" s="4"/>
      <c r="CQP13" s="4"/>
      <c r="CQQ13" s="4"/>
      <c r="CQR13" s="4"/>
      <c r="CQV13" s="4"/>
      <c r="CQW13" s="4"/>
      <c r="CQX13" s="4"/>
      <c r="CQY13" s="4"/>
      <c r="CQZ13" s="4"/>
      <c r="CRA13" s="4"/>
      <c r="CRB13" s="4"/>
      <c r="CRC13" s="4"/>
      <c r="CRD13" s="4"/>
      <c r="CRE13" s="4"/>
      <c r="CRF13" s="4"/>
      <c r="CRG13" s="4"/>
      <c r="CRK13" s="4"/>
      <c r="CRL13" s="4"/>
      <c r="CRM13" s="4"/>
      <c r="CRN13" s="4"/>
      <c r="CRO13" s="4"/>
      <c r="CRP13" s="4"/>
      <c r="CRQ13" s="4"/>
      <c r="CRR13" s="4"/>
      <c r="CRS13" s="4"/>
      <c r="CRT13" s="4"/>
      <c r="CRU13" s="4"/>
      <c r="CRV13" s="4"/>
      <c r="CRZ13" s="4"/>
      <c r="CSA13" s="4"/>
      <c r="CSB13" s="4"/>
      <c r="CSC13" s="4"/>
      <c r="CSD13" s="4"/>
      <c r="CSE13" s="4"/>
      <c r="CSF13" s="4"/>
      <c r="CSG13" s="4"/>
      <c r="CSH13" s="4"/>
      <c r="CSI13" s="4"/>
      <c r="CSJ13" s="4"/>
      <c r="CSK13" s="4"/>
      <c r="CSO13" s="4"/>
      <c r="CSP13" s="4"/>
      <c r="CSQ13" s="4"/>
      <c r="CSR13" s="4"/>
      <c r="CSS13" s="4"/>
      <c r="CST13" s="4"/>
      <c r="CSU13" s="4"/>
      <c r="CSV13" s="4"/>
      <c r="CSW13" s="4"/>
      <c r="CSX13" s="4"/>
      <c r="CSY13" s="4"/>
      <c r="CSZ13" s="4"/>
      <c r="CTD13" s="4"/>
      <c r="CTE13" s="4"/>
      <c r="CTF13" s="4"/>
      <c r="CTG13" s="4"/>
      <c r="CTH13" s="4"/>
      <c r="CTI13" s="4"/>
      <c r="CTJ13" s="4"/>
      <c r="CTK13" s="4"/>
      <c r="CTL13" s="4"/>
      <c r="CTM13" s="4"/>
      <c r="CTN13" s="4"/>
      <c r="CTO13" s="4"/>
      <c r="CTS13" s="4"/>
      <c r="CTT13" s="4"/>
      <c r="CTU13" s="4"/>
      <c r="CTV13" s="4"/>
      <c r="CTW13" s="4"/>
      <c r="CTX13" s="4"/>
      <c r="CTY13" s="4"/>
      <c r="CTZ13" s="4"/>
      <c r="CUA13" s="4"/>
      <c r="CUB13" s="4"/>
      <c r="CUC13" s="4"/>
      <c r="CUD13" s="4"/>
      <c r="CUH13" s="4"/>
      <c r="CUI13" s="4"/>
      <c r="CUJ13" s="4"/>
      <c r="CUK13" s="4"/>
      <c r="CUL13" s="4"/>
      <c r="CUM13" s="4"/>
      <c r="CUN13" s="4"/>
      <c r="CUO13" s="4"/>
      <c r="CUP13" s="4"/>
      <c r="CUQ13" s="4"/>
      <c r="CUR13" s="4"/>
      <c r="CUS13" s="4"/>
      <c r="CUW13" s="4"/>
      <c r="CUX13" s="4"/>
      <c r="CUY13" s="4"/>
      <c r="CUZ13" s="4"/>
      <c r="CVA13" s="4"/>
      <c r="CVB13" s="4"/>
      <c r="CVC13" s="4"/>
      <c r="CVD13" s="4"/>
      <c r="CVE13" s="4"/>
      <c r="CVF13" s="4"/>
      <c r="CVG13" s="4"/>
      <c r="CVH13" s="4"/>
      <c r="CVL13" s="4"/>
      <c r="CVM13" s="4"/>
      <c r="CVN13" s="4"/>
      <c r="CVO13" s="4"/>
      <c r="CVP13" s="4"/>
      <c r="CVQ13" s="4"/>
      <c r="CVR13" s="4"/>
      <c r="CVS13" s="4"/>
      <c r="CVT13" s="4"/>
      <c r="CVU13" s="4"/>
      <c r="CVV13" s="4"/>
      <c r="CVW13" s="4"/>
      <c r="CWA13" s="4"/>
      <c r="CWB13" s="4"/>
      <c r="CWC13" s="4"/>
      <c r="CWD13" s="4"/>
      <c r="CWE13" s="4"/>
      <c r="CWF13" s="4"/>
      <c r="CWG13" s="4"/>
      <c r="CWH13" s="4"/>
      <c r="CWI13" s="4"/>
      <c r="CWJ13" s="4"/>
      <c r="CWK13" s="4"/>
      <c r="CWL13" s="4"/>
      <c r="CWP13" s="4"/>
      <c r="CWQ13" s="4"/>
      <c r="CWR13" s="4"/>
      <c r="CWS13" s="4"/>
      <c r="CWT13" s="4"/>
      <c r="CWU13" s="4"/>
      <c r="CWV13" s="4"/>
      <c r="CWW13" s="4"/>
      <c r="CWX13" s="4"/>
      <c r="CWY13" s="4"/>
      <c r="CWZ13" s="4"/>
      <c r="CXA13" s="4"/>
      <c r="CXE13" s="4"/>
      <c r="CXF13" s="4"/>
      <c r="CXG13" s="4"/>
      <c r="CXH13" s="4"/>
      <c r="CXI13" s="4"/>
      <c r="CXJ13" s="4"/>
      <c r="CXK13" s="4"/>
      <c r="CXL13" s="4"/>
      <c r="CXM13" s="4"/>
      <c r="CXN13" s="4"/>
      <c r="CXO13" s="4"/>
      <c r="CXP13" s="4"/>
      <c r="CXT13" s="4"/>
      <c r="CXU13" s="4"/>
      <c r="CXV13" s="4"/>
      <c r="CXW13" s="4"/>
      <c r="CXX13" s="4"/>
      <c r="CXY13" s="4"/>
      <c r="CXZ13" s="4"/>
      <c r="CYA13" s="4"/>
      <c r="CYB13" s="4"/>
      <c r="CYC13" s="4"/>
      <c r="CYD13" s="4"/>
      <c r="CYE13" s="4"/>
      <c r="CYI13" s="4"/>
      <c r="CYJ13" s="4"/>
      <c r="CYK13" s="4"/>
      <c r="CYL13" s="4"/>
      <c r="CYM13" s="4"/>
      <c r="CYN13" s="4"/>
      <c r="CYO13" s="4"/>
      <c r="CYP13" s="4"/>
      <c r="CYQ13" s="4"/>
      <c r="CYR13" s="4"/>
      <c r="CYS13" s="4"/>
      <c r="CYT13" s="4"/>
      <c r="CYX13" s="4"/>
      <c r="CYY13" s="4"/>
      <c r="CYZ13" s="4"/>
      <c r="CZA13" s="4"/>
      <c r="CZB13" s="4"/>
      <c r="CZC13" s="4"/>
      <c r="CZD13" s="4"/>
      <c r="CZE13" s="4"/>
      <c r="CZF13" s="4"/>
      <c r="CZG13" s="4"/>
      <c r="CZH13" s="4"/>
      <c r="CZI13" s="4"/>
      <c r="CZM13" s="4"/>
      <c r="CZN13" s="4"/>
      <c r="CZO13" s="4"/>
      <c r="CZP13" s="4"/>
      <c r="CZQ13" s="4"/>
      <c r="CZR13" s="4"/>
      <c r="CZS13" s="4"/>
      <c r="CZT13" s="4"/>
      <c r="CZU13" s="4"/>
      <c r="CZV13" s="4"/>
      <c r="CZW13" s="4"/>
      <c r="CZX13" s="4"/>
      <c r="DAB13" s="4"/>
      <c r="DAC13" s="4"/>
      <c r="DAD13" s="4"/>
      <c r="DAE13" s="4"/>
      <c r="DAF13" s="4"/>
      <c r="DAG13" s="4"/>
      <c r="DAH13" s="4"/>
      <c r="DAI13" s="4"/>
      <c r="DAJ13" s="4"/>
      <c r="DAK13" s="4"/>
      <c r="DAL13" s="4"/>
      <c r="DAM13" s="4"/>
      <c r="DAQ13" s="4"/>
      <c r="DAR13" s="4"/>
      <c r="DAS13" s="4"/>
      <c r="DAT13" s="4"/>
      <c r="DAU13" s="4"/>
      <c r="DAV13" s="4"/>
      <c r="DAW13" s="4"/>
      <c r="DAX13" s="4"/>
      <c r="DAY13" s="4"/>
      <c r="DAZ13" s="4"/>
      <c r="DBA13" s="4"/>
      <c r="DBB13" s="4"/>
      <c r="DBF13" s="4"/>
      <c r="DBG13" s="4"/>
      <c r="DBH13" s="4"/>
      <c r="DBI13" s="4"/>
      <c r="DBJ13" s="4"/>
      <c r="DBK13" s="4"/>
      <c r="DBL13" s="4"/>
      <c r="DBM13" s="4"/>
      <c r="DBN13" s="4"/>
      <c r="DBO13" s="4"/>
      <c r="DBP13" s="4"/>
      <c r="DBQ13" s="4"/>
      <c r="DBU13" s="4"/>
      <c r="DBV13" s="4"/>
      <c r="DBW13" s="4"/>
      <c r="DBX13" s="4"/>
      <c r="DBY13" s="4"/>
      <c r="DBZ13" s="4"/>
      <c r="DCA13" s="4"/>
      <c r="DCB13" s="4"/>
      <c r="DCC13" s="4"/>
      <c r="DCD13" s="4"/>
      <c r="DCE13" s="4"/>
      <c r="DCF13" s="4"/>
      <c r="DCJ13" s="4"/>
      <c r="DCK13" s="4"/>
      <c r="DCL13" s="4"/>
      <c r="DCM13" s="4"/>
      <c r="DCN13" s="4"/>
      <c r="DCO13" s="4"/>
      <c r="DCP13" s="4"/>
      <c r="DCQ13" s="4"/>
      <c r="DCR13" s="4"/>
      <c r="DCS13" s="4"/>
      <c r="DCT13" s="4"/>
      <c r="DCU13" s="4"/>
      <c r="DCY13" s="4"/>
      <c r="DCZ13" s="4"/>
      <c r="DDA13" s="4"/>
      <c r="DDB13" s="4"/>
      <c r="DDC13" s="4"/>
      <c r="DDD13" s="4"/>
      <c r="DDE13" s="4"/>
      <c r="DDF13" s="4"/>
      <c r="DDG13" s="4"/>
      <c r="DDH13" s="4"/>
      <c r="DDI13" s="4"/>
      <c r="DDJ13" s="4"/>
      <c r="DDN13" s="4"/>
      <c r="DDO13" s="4"/>
      <c r="DDP13" s="4"/>
      <c r="DDQ13" s="4"/>
      <c r="DDR13" s="4"/>
      <c r="DDS13" s="4"/>
      <c r="DDT13" s="4"/>
      <c r="DDU13" s="4"/>
      <c r="DDV13" s="4"/>
      <c r="DDW13" s="4"/>
      <c r="DDX13" s="4"/>
      <c r="DDY13" s="4"/>
      <c r="DEC13" s="4"/>
      <c r="DED13" s="4"/>
      <c r="DEE13" s="4"/>
      <c r="DEF13" s="4"/>
      <c r="DEG13" s="4"/>
      <c r="DEH13" s="4"/>
      <c r="DEI13" s="4"/>
      <c r="DEJ13" s="4"/>
      <c r="DEK13" s="4"/>
      <c r="DEL13" s="4"/>
      <c r="DEM13" s="4"/>
      <c r="DEN13" s="4"/>
      <c r="DER13" s="4"/>
      <c r="DES13" s="4"/>
      <c r="DET13" s="4"/>
      <c r="DEU13" s="4"/>
      <c r="DEV13" s="4"/>
      <c r="DEW13" s="4"/>
      <c r="DEX13" s="4"/>
      <c r="DEY13" s="4"/>
      <c r="DEZ13" s="4"/>
      <c r="DFA13" s="4"/>
      <c r="DFB13" s="4"/>
      <c r="DFC13" s="4"/>
      <c r="DFG13" s="4"/>
      <c r="DFH13" s="4"/>
      <c r="DFI13" s="4"/>
      <c r="DFJ13" s="4"/>
      <c r="DFK13" s="4"/>
      <c r="DFL13" s="4"/>
      <c r="DFM13" s="4"/>
      <c r="DFN13" s="4"/>
      <c r="DFO13" s="4"/>
      <c r="DFP13" s="4"/>
      <c r="DFQ13" s="4"/>
      <c r="DFR13" s="4"/>
      <c r="DFV13" s="4"/>
      <c r="DFW13" s="4"/>
      <c r="DFX13" s="4"/>
      <c r="DFY13" s="4"/>
      <c r="DFZ13" s="4"/>
      <c r="DGA13" s="4"/>
      <c r="DGB13" s="4"/>
      <c r="DGC13" s="4"/>
      <c r="DGD13" s="4"/>
      <c r="DGE13" s="4"/>
      <c r="DGF13" s="4"/>
      <c r="DGG13" s="4"/>
      <c r="DGK13" s="4"/>
      <c r="DGL13" s="4"/>
      <c r="DGM13" s="4"/>
      <c r="DGN13" s="4"/>
      <c r="DGO13" s="4"/>
      <c r="DGP13" s="4"/>
      <c r="DGQ13" s="4"/>
      <c r="DGR13" s="4"/>
      <c r="DGS13" s="4"/>
      <c r="DGT13" s="4"/>
      <c r="DGU13" s="4"/>
      <c r="DGV13" s="4"/>
      <c r="DGZ13" s="4"/>
      <c r="DHA13" s="4"/>
      <c r="DHB13" s="4"/>
      <c r="DHC13" s="4"/>
      <c r="DHD13" s="4"/>
      <c r="DHE13" s="4"/>
      <c r="DHF13" s="4"/>
      <c r="DHG13" s="4"/>
      <c r="DHH13" s="4"/>
      <c r="DHI13" s="4"/>
      <c r="DHJ13" s="4"/>
      <c r="DHK13" s="4"/>
      <c r="DHO13" s="4"/>
      <c r="DHP13" s="4"/>
      <c r="DHQ13" s="4"/>
      <c r="DHR13" s="4"/>
      <c r="DHS13" s="4"/>
      <c r="DHT13" s="4"/>
      <c r="DHU13" s="4"/>
      <c r="DHV13" s="4"/>
      <c r="DHW13" s="4"/>
      <c r="DHX13" s="4"/>
      <c r="DHY13" s="4"/>
      <c r="DHZ13" s="4"/>
      <c r="DID13" s="4"/>
      <c r="DIE13" s="4"/>
      <c r="DIF13" s="4"/>
      <c r="DIG13" s="4"/>
      <c r="DIH13" s="4"/>
      <c r="DII13" s="4"/>
      <c r="DIJ13" s="4"/>
      <c r="DIK13" s="4"/>
      <c r="DIL13" s="4"/>
      <c r="DIM13" s="4"/>
      <c r="DIN13" s="4"/>
      <c r="DIO13" s="4"/>
      <c r="DIS13" s="4"/>
      <c r="DIT13" s="4"/>
      <c r="DIU13" s="4"/>
      <c r="DIV13" s="4"/>
      <c r="DIW13" s="4"/>
      <c r="DIX13" s="4"/>
      <c r="DIY13" s="4"/>
      <c r="DIZ13" s="4"/>
      <c r="DJA13" s="4"/>
      <c r="DJB13" s="4"/>
      <c r="DJC13" s="4"/>
      <c r="DJD13" s="4"/>
      <c r="DJH13" s="4"/>
      <c r="DJI13" s="4"/>
      <c r="DJJ13" s="4"/>
      <c r="DJK13" s="4"/>
      <c r="DJL13" s="4"/>
      <c r="DJM13" s="4"/>
      <c r="DJN13" s="4"/>
      <c r="DJO13" s="4"/>
      <c r="DJP13" s="4"/>
      <c r="DJQ13" s="4"/>
      <c r="DJR13" s="4"/>
      <c r="DJS13" s="4"/>
      <c r="DJW13" s="4"/>
      <c r="DJX13" s="4"/>
      <c r="DJY13" s="4"/>
      <c r="DJZ13" s="4"/>
      <c r="DKA13" s="4"/>
      <c r="DKB13" s="4"/>
      <c r="DKC13" s="4"/>
      <c r="DKD13" s="4"/>
      <c r="DKE13" s="4"/>
      <c r="DKF13" s="4"/>
      <c r="DKG13" s="4"/>
      <c r="DKH13" s="4"/>
      <c r="DKL13" s="4"/>
      <c r="DKM13" s="4"/>
      <c r="DKN13" s="4"/>
      <c r="DKO13" s="4"/>
      <c r="DKP13" s="4"/>
      <c r="DKQ13" s="4"/>
      <c r="DKR13" s="4"/>
      <c r="DKS13" s="4"/>
      <c r="DKT13" s="4"/>
      <c r="DKU13" s="4"/>
      <c r="DKV13" s="4"/>
      <c r="DKW13" s="4"/>
      <c r="DLA13" s="4"/>
      <c r="DLB13" s="4"/>
      <c r="DLC13" s="4"/>
      <c r="DLD13" s="4"/>
      <c r="DLE13" s="4"/>
      <c r="DLF13" s="4"/>
      <c r="DLG13" s="4"/>
      <c r="DLH13" s="4"/>
      <c r="DLI13" s="4"/>
      <c r="DLJ13" s="4"/>
      <c r="DLK13" s="4"/>
      <c r="DLL13" s="4"/>
      <c r="DLP13" s="4"/>
      <c r="DLQ13" s="4"/>
      <c r="DLR13" s="4"/>
      <c r="DLS13" s="4"/>
      <c r="DLT13" s="4"/>
      <c r="DLU13" s="4"/>
      <c r="DLV13" s="4"/>
      <c r="DLW13" s="4"/>
      <c r="DLX13" s="4"/>
      <c r="DLY13" s="4"/>
      <c r="DLZ13" s="4"/>
      <c r="DMA13" s="4"/>
      <c r="DME13" s="4"/>
      <c r="DMF13" s="4"/>
      <c r="DMG13" s="4"/>
      <c r="DMH13" s="4"/>
      <c r="DMI13" s="4"/>
      <c r="DMJ13" s="4"/>
      <c r="DMK13" s="4"/>
      <c r="DML13" s="4"/>
      <c r="DMM13" s="4"/>
      <c r="DMN13" s="4"/>
      <c r="DMO13" s="4"/>
      <c r="DMP13" s="4"/>
      <c r="DMT13" s="4"/>
      <c r="DMU13" s="4"/>
      <c r="DMV13" s="4"/>
      <c r="DMW13" s="4"/>
      <c r="DMX13" s="4"/>
      <c r="DMY13" s="4"/>
      <c r="DMZ13" s="4"/>
      <c r="DNA13" s="4"/>
      <c r="DNB13" s="4"/>
      <c r="DNC13" s="4"/>
      <c r="DND13" s="4"/>
      <c r="DNE13" s="4"/>
      <c r="DNI13" s="4"/>
      <c r="DNJ13" s="4"/>
      <c r="DNK13" s="4"/>
      <c r="DNL13" s="4"/>
      <c r="DNM13" s="4"/>
      <c r="DNN13" s="4"/>
      <c r="DNO13" s="4"/>
      <c r="DNP13" s="4"/>
      <c r="DNQ13" s="4"/>
      <c r="DNR13" s="4"/>
      <c r="DNS13" s="4"/>
      <c r="DNT13" s="4"/>
      <c r="DNX13" s="4"/>
      <c r="DNY13" s="4"/>
      <c r="DNZ13" s="4"/>
      <c r="DOA13" s="4"/>
      <c r="DOB13" s="4"/>
      <c r="DOC13" s="4"/>
      <c r="DOD13" s="4"/>
      <c r="DOE13" s="4"/>
      <c r="DOF13" s="4"/>
      <c r="DOG13" s="4"/>
      <c r="DOH13" s="4"/>
      <c r="DOI13" s="4"/>
      <c r="DOM13" s="4"/>
      <c r="DON13" s="4"/>
      <c r="DOO13" s="4"/>
      <c r="DOP13" s="4"/>
      <c r="DOQ13" s="4"/>
      <c r="DOR13" s="4"/>
      <c r="DOS13" s="4"/>
      <c r="DOT13" s="4"/>
      <c r="DOU13" s="4"/>
      <c r="DOV13" s="4"/>
      <c r="DOW13" s="4"/>
      <c r="DOX13" s="4"/>
      <c r="DPB13" s="4"/>
      <c r="DPC13" s="4"/>
      <c r="DPD13" s="4"/>
      <c r="DPE13" s="4"/>
      <c r="DPF13" s="4"/>
      <c r="DPG13" s="4"/>
      <c r="DPH13" s="4"/>
      <c r="DPI13" s="4"/>
      <c r="DPJ13" s="4"/>
      <c r="DPK13" s="4"/>
      <c r="DPL13" s="4"/>
      <c r="DPM13" s="4"/>
      <c r="DPQ13" s="4"/>
      <c r="DPR13" s="4"/>
      <c r="DPS13" s="4"/>
      <c r="DPT13" s="4"/>
      <c r="DPU13" s="4"/>
      <c r="DPV13" s="4"/>
      <c r="DPW13" s="4"/>
      <c r="DPX13" s="4"/>
      <c r="DPY13" s="4"/>
      <c r="DPZ13" s="4"/>
      <c r="DQA13" s="4"/>
      <c r="DQB13" s="4"/>
      <c r="DQF13" s="4"/>
      <c r="DQG13" s="4"/>
      <c r="DQH13" s="4"/>
      <c r="DQI13" s="4"/>
      <c r="DQJ13" s="4"/>
      <c r="DQK13" s="4"/>
      <c r="DQL13" s="4"/>
      <c r="DQM13" s="4"/>
      <c r="DQN13" s="4"/>
      <c r="DQO13" s="4"/>
      <c r="DQP13" s="4"/>
      <c r="DQQ13" s="4"/>
      <c r="DQU13" s="4"/>
      <c r="DQV13" s="4"/>
      <c r="DQW13" s="4"/>
      <c r="DQX13" s="4"/>
      <c r="DQY13" s="4"/>
      <c r="DQZ13" s="4"/>
      <c r="DRA13" s="4"/>
      <c r="DRB13" s="4"/>
      <c r="DRC13" s="4"/>
      <c r="DRD13" s="4"/>
      <c r="DRE13" s="4"/>
      <c r="DRF13" s="4"/>
      <c r="DRJ13" s="4"/>
      <c r="DRK13" s="4"/>
      <c r="DRL13" s="4"/>
      <c r="DRM13" s="4"/>
      <c r="DRN13" s="4"/>
      <c r="DRO13" s="4"/>
      <c r="DRP13" s="4"/>
      <c r="DRQ13" s="4"/>
      <c r="DRR13" s="4"/>
      <c r="DRS13" s="4"/>
      <c r="DRT13" s="4"/>
      <c r="DRU13" s="4"/>
      <c r="DRY13" s="4"/>
      <c r="DRZ13" s="4"/>
      <c r="DSA13" s="4"/>
      <c r="DSB13" s="4"/>
      <c r="DSC13" s="4"/>
      <c r="DSD13" s="4"/>
      <c r="DSE13" s="4"/>
      <c r="DSF13" s="4"/>
      <c r="DSG13" s="4"/>
      <c r="DSH13" s="4"/>
      <c r="DSI13" s="4"/>
      <c r="DSJ13" s="4"/>
      <c r="DSN13" s="4"/>
      <c r="DSO13" s="4"/>
      <c r="DSP13" s="4"/>
      <c r="DSQ13" s="4"/>
      <c r="DSR13" s="4"/>
      <c r="DSS13" s="4"/>
      <c r="DST13" s="4"/>
      <c r="DSU13" s="4"/>
      <c r="DSV13" s="4"/>
      <c r="DSW13" s="4"/>
      <c r="DSX13" s="4"/>
      <c r="DSY13" s="4"/>
      <c r="DTC13" s="4"/>
      <c r="DTD13" s="4"/>
      <c r="DTE13" s="4"/>
      <c r="DTF13" s="4"/>
      <c r="DTG13" s="4"/>
      <c r="DTH13" s="4"/>
      <c r="DTI13" s="4"/>
      <c r="DTJ13" s="4"/>
      <c r="DTK13" s="4"/>
      <c r="DTL13" s="4"/>
      <c r="DTM13" s="4"/>
      <c r="DTN13" s="4"/>
      <c r="DTR13" s="4"/>
      <c r="DTS13" s="4"/>
      <c r="DTT13" s="4"/>
      <c r="DTU13" s="4"/>
      <c r="DTV13" s="4"/>
      <c r="DTW13" s="4"/>
      <c r="DTX13" s="4"/>
      <c r="DTY13" s="4"/>
      <c r="DTZ13" s="4"/>
      <c r="DUA13" s="4"/>
      <c r="DUB13" s="4"/>
      <c r="DUC13" s="4"/>
      <c r="DUG13" s="4"/>
      <c r="DUH13" s="4"/>
      <c r="DUI13" s="4"/>
      <c r="DUJ13" s="4"/>
      <c r="DUK13" s="4"/>
      <c r="DUL13" s="4"/>
      <c r="DUM13" s="4"/>
      <c r="DUN13" s="4"/>
      <c r="DUO13" s="4"/>
      <c r="DUP13" s="4"/>
      <c r="DUQ13" s="4"/>
      <c r="DUR13" s="4"/>
      <c r="DUV13" s="4"/>
      <c r="DUW13" s="4"/>
      <c r="DUX13" s="4"/>
      <c r="DUY13" s="4"/>
      <c r="DUZ13" s="4"/>
      <c r="DVA13" s="4"/>
      <c r="DVB13" s="4"/>
      <c r="DVC13" s="4"/>
      <c r="DVD13" s="4"/>
      <c r="DVE13" s="4"/>
      <c r="DVF13" s="4"/>
      <c r="DVG13" s="4"/>
      <c r="DVK13" s="4"/>
      <c r="DVL13" s="4"/>
      <c r="DVM13" s="4"/>
      <c r="DVN13" s="4"/>
      <c r="DVO13" s="4"/>
      <c r="DVP13" s="4"/>
      <c r="DVQ13" s="4"/>
      <c r="DVR13" s="4"/>
      <c r="DVS13" s="4"/>
      <c r="DVT13" s="4"/>
      <c r="DVU13" s="4"/>
      <c r="DVV13" s="4"/>
      <c r="DVZ13" s="4"/>
      <c r="DWA13" s="4"/>
      <c r="DWB13" s="4"/>
      <c r="DWC13" s="4"/>
      <c r="DWD13" s="4"/>
      <c r="DWE13" s="4"/>
      <c r="DWF13" s="4"/>
      <c r="DWG13" s="4"/>
      <c r="DWH13" s="4"/>
      <c r="DWI13" s="4"/>
      <c r="DWJ13" s="4"/>
      <c r="DWK13" s="4"/>
      <c r="DWO13" s="4"/>
      <c r="DWP13" s="4"/>
      <c r="DWQ13" s="4"/>
      <c r="DWR13" s="4"/>
      <c r="DWS13" s="4"/>
      <c r="DWT13" s="4"/>
      <c r="DWU13" s="4"/>
      <c r="DWV13" s="4"/>
      <c r="DWW13" s="4"/>
      <c r="DWX13" s="4"/>
      <c r="DWY13" s="4"/>
      <c r="DWZ13" s="4"/>
      <c r="DXD13" s="4"/>
      <c r="DXE13" s="4"/>
      <c r="DXF13" s="4"/>
      <c r="DXG13" s="4"/>
      <c r="DXH13" s="4"/>
      <c r="DXI13" s="4"/>
      <c r="DXJ13" s="4"/>
      <c r="DXK13" s="4"/>
      <c r="DXL13" s="4"/>
      <c r="DXM13" s="4"/>
      <c r="DXN13" s="4"/>
      <c r="DXO13" s="4"/>
      <c r="DXS13" s="4"/>
      <c r="DXT13" s="4"/>
      <c r="DXU13" s="4"/>
      <c r="DXV13" s="4"/>
      <c r="DXW13" s="4"/>
      <c r="DXX13" s="4"/>
      <c r="DXY13" s="4"/>
      <c r="DXZ13" s="4"/>
      <c r="DYA13" s="4"/>
      <c r="DYB13" s="4"/>
      <c r="DYC13" s="4"/>
      <c r="DYD13" s="4"/>
      <c r="DYH13" s="4"/>
      <c r="DYI13" s="4"/>
      <c r="DYJ13" s="4"/>
      <c r="DYK13" s="4"/>
      <c r="DYL13" s="4"/>
      <c r="DYM13" s="4"/>
      <c r="DYN13" s="4"/>
      <c r="DYO13" s="4"/>
      <c r="DYP13" s="4"/>
      <c r="DYQ13" s="4"/>
      <c r="DYR13" s="4"/>
      <c r="DYS13" s="4"/>
      <c r="DYW13" s="4"/>
      <c r="DYX13" s="4"/>
      <c r="DYY13" s="4"/>
      <c r="DYZ13" s="4"/>
      <c r="DZA13" s="4"/>
      <c r="DZB13" s="4"/>
      <c r="DZC13" s="4"/>
      <c r="DZD13" s="4"/>
      <c r="DZE13" s="4"/>
      <c r="DZF13" s="4"/>
      <c r="DZG13" s="4"/>
      <c r="DZH13" s="4"/>
      <c r="DZL13" s="4"/>
      <c r="DZM13" s="4"/>
      <c r="DZN13" s="4"/>
      <c r="DZO13" s="4"/>
      <c r="DZP13" s="4"/>
      <c r="DZQ13" s="4"/>
      <c r="DZR13" s="4"/>
      <c r="DZS13" s="4"/>
      <c r="DZT13" s="4"/>
      <c r="DZU13" s="4"/>
      <c r="DZV13" s="4"/>
      <c r="DZW13" s="4"/>
      <c r="EAA13" s="4"/>
      <c r="EAB13" s="4"/>
      <c r="EAC13" s="4"/>
      <c r="EAD13" s="4"/>
      <c r="EAE13" s="4"/>
      <c r="EAF13" s="4"/>
      <c r="EAG13" s="4"/>
      <c r="EAH13" s="4"/>
      <c r="EAI13" s="4"/>
      <c r="EAJ13" s="4"/>
      <c r="EAK13" s="4"/>
      <c r="EAL13" s="4"/>
      <c r="EAP13" s="4"/>
      <c r="EAQ13" s="4"/>
      <c r="EAR13" s="4"/>
      <c r="EAS13" s="4"/>
      <c r="EAT13" s="4"/>
      <c r="EAU13" s="4"/>
      <c r="EAV13" s="4"/>
      <c r="EAW13" s="4"/>
      <c r="EAX13" s="4"/>
      <c r="EAY13" s="4"/>
      <c r="EAZ13" s="4"/>
      <c r="EBA13" s="4"/>
      <c r="EBE13" s="4"/>
      <c r="EBF13" s="4"/>
      <c r="EBG13" s="4"/>
      <c r="EBH13" s="4"/>
      <c r="EBI13" s="4"/>
      <c r="EBJ13" s="4"/>
      <c r="EBK13" s="4"/>
      <c r="EBL13" s="4"/>
      <c r="EBM13" s="4"/>
      <c r="EBN13" s="4"/>
      <c r="EBO13" s="4"/>
      <c r="EBP13" s="4"/>
      <c r="EBT13" s="4"/>
      <c r="EBU13" s="4"/>
      <c r="EBV13" s="4"/>
      <c r="EBW13" s="4"/>
      <c r="EBX13" s="4"/>
      <c r="EBY13" s="4"/>
      <c r="EBZ13" s="4"/>
      <c r="ECA13" s="4"/>
      <c r="ECB13" s="4"/>
      <c r="ECC13" s="4"/>
      <c r="ECD13" s="4"/>
      <c r="ECE13" s="4"/>
      <c r="ECI13" s="4"/>
      <c r="ECJ13" s="4"/>
      <c r="ECK13" s="4"/>
      <c r="ECL13" s="4"/>
      <c r="ECM13" s="4"/>
      <c r="ECN13" s="4"/>
      <c r="ECO13" s="4"/>
      <c r="ECP13" s="4"/>
      <c r="ECQ13" s="4"/>
      <c r="ECR13" s="4"/>
      <c r="ECS13" s="4"/>
      <c r="ECT13" s="4"/>
      <c r="ECX13" s="4"/>
      <c r="ECY13" s="4"/>
      <c r="ECZ13" s="4"/>
      <c r="EDA13" s="4"/>
      <c r="EDB13" s="4"/>
      <c r="EDC13" s="4"/>
      <c r="EDD13" s="4"/>
      <c r="EDE13" s="4"/>
      <c r="EDF13" s="4"/>
      <c r="EDG13" s="4"/>
      <c r="EDH13" s="4"/>
      <c r="EDI13" s="4"/>
      <c r="EDM13" s="4"/>
      <c r="EDN13" s="4"/>
      <c r="EDO13" s="4"/>
      <c r="EDP13" s="4"/>
      <c r="EDQ13" s="4"/>
      <c r="EDR13" s="4"/>
      <c r="EDS13" s="4"/>
      <c r="EDT13" s="4"/>
      <c r="EDU13" s="4"/>
      <c r="EDV13" s="4"/>
      <c r="EDW13" s="4"/>
      <c r="EDX13" s="4"/>
      <c r="EEB13" s="4"/>
      <c r="EEC13" s="4"/>
      <c r="EED13" s="4"/>
      <c r="EEE13" s="4"/>
      <c r="EEF13" s="4"/>
      <c r="EEG13" s="4"/>
      <c r="EEH13" s="4"/>
      <c r="EEI13" s="4"/>
      <c r="EEJ13" s="4"/>
      <c r="EEK13" s="4"/>
      <c r="EEL13" s="4"/>
      <c r="EEM13" s="4"/>
      <c r="EEQ13" s="4"/>
      <c r="EER13" s="4"/>
      <c r="EES13" s="4"/>
      <c r="EET13" s="4"/>
      <c r="EEU13" s="4"/>
      <c r="EEV13" s="4"/>
      <c r="EEW13" s="4"/>
      <c r="EEX13" s="4"/>
      <c r="EEY13" s="4"/>
      <c r="EEZ13" s="4"/>
      <c r="EFA13" s="4"/>
      <c r="EFB13" s="4"/>
      <c r="EFF13" s="4"/>
      <c r="EFG13" s="4"/>
      <c r="EFH13" s="4"/>
      <c r="EFI13" s="4"/>
      <c r="EFJ13" s="4"/>
      <c r="EFK13" s="4"/>
      <c r="EFL13" s="4"/>
      <c r="EFM13" s="4"/>
      <c r="EFN13" s="4"/>
      <c r="EFO13" s="4"/>
      <c r="EFP13" s="4"/>
      <c r="EFQ13" s="4"/>
      <c r="EFU13" s="4"/>
      <c r="EFV13" s="4"/>
      <c r="EFW13" s="4"/>
      <c r="EFX13" s="4"/>
      <c r="EFY13" s="4"/>
      <c r="EFZ13" s="4"/>
      <c r="EGA13" s="4"/>
      <c r="EGB13" s="4"/>
      <c r="EGC13" s="4"/>
      <c r="EGD13" s="4"/>
      <c r="EGE13" s="4"/>
      <c r="EGF13" s="4"/>
      <c r="EGJ13" s="4"/>
      <c r="EGK13" s="4"/>
      <c r="EGL13" s="4"/>
      <c r="EGM13" s="4"/>
      <c r="EGN13" s="4"/>
      <c r="EGO13" s="4"/>
      <c r="EGP13" s="4"/>
      <c r="EGQ13" s="4"/>
      <c r="EGR13" s="4"/>
      <c r="EGS13" s="4"/>
      <c r="EGT13" s="4"/>
      <c r="EGU13" s="4"/>
      <c r="EGY13" s="4"/>
      <c r="EGZ13" s="4"/>
      <c r="EHA13" s="4"/>
      <c r="EHB13" s="4"/>
      <c r="EHC13" s="4"/>
      <c r="EHD13" s="4"/>
      <c r="EHE13" s="4"/>
      <c r="EHF13" s="4"/>
      <c r="EHG13" s="4"/>
      <c r="EHH13" s="4"/>
      <c r="EHI13" s="4"/>
      <c r="EHJ13" s="4"/>
      <c r="EHN13" s="4"/>
      <c r="EHO13" s="4"/>
      <c r="EHP13" s="4"/>
      <c r="EHQ13" s="4"/>
      <c r="EHR13" s="4"/>
      <c r="EHS13" s="4"/>
      <c r="EHT13" s="4"/>
      <c r="EHU13" s="4"/>
      <c r="EHV13" s="4"/>
      <c r="EHW13" s="4"/>
      <c r="EHX13" s="4"/>
      <c r="EHY13" s="4"/>
      <c r="EIC13" s="4"/>
      <c r="EID13" s="4"/>
      <c r="EIE13" s="4"/>
      <c r="EIF13" s="4"/>
      <c r="EIG13" s="4"/>
      <c r="EIH13" s="4"/>
      <c r="EII13" s="4"/>
      <c r="EIJ13" s="4"/>
      <c r="EIK13" s="4"/>
      <c r="EIL13" s="4"/>
      <c r="EIM13" s="4"/>
      <c r="EIN13" s="4"/>
      <c r="EIR13" s="4"/>
      <c r="EIS13" s="4"/>
      <c r="EIT13" s="4"/>
      <c r="EIU13" s="4"/>
      <c r="EIV13" s="4"/>
      <c r="EIW13" s="4"/>
      <c r="EIX13" s="4"/>
      <c r="EIY13" s="4"/>
      <c r="EIZ13" s="4"/>
      <c r="EJA13" s="4"/>
      <c r="EJB13" s="4"/>
      <c r="EJC13" s="4"/>
      <c r="EJG13" s="4"/>
      <c r="EJH13" s="4"/>
      <c r="EJI13" s="4"/>
      <c r="EJJ13" s="4"/>
      <c r="EJK13" s="4"/>
      <c r="EJL13" s="4"/>
      <c r="EJM13" s="4"/>
      <c r="EJN13" s="4"/>
      <c r="EJO13" s="4"/>
      <c r="EJP13" s="4"/>
      <c r="EJQ13" s="4"/>
      <c r="EJR13" s="4"/>
      <c r="EJV13" s="4"/>
      <c r="EJW13" s="4"/>
      <c r="EJX13" s="4"/>
      <c r="EJY13" s="4"/>
      <c r="EJZ13" s="4"/>
      <c r="EKA13" s="4"/>
      <c r="EKB13" s="4"/>
      <c r="EKC13" s="4"/>
      <c r="EKD13" s="4"/>
      <c r="EKE13" s="4"/>
      <c r="EKF13" s="4"/>
      <c r="EKG13" s="4"/>
      <c r="EKK13" s="4"/>
      <c r="EKL13" s="4"/>
      <c r="EKM13" s="4"/>
      <c r="EKN13" s="4"/>
      <c r="EKO13" s="4"/>
      <c r="EKP13" s="4"/>
      <c r="EKQ13" s="4"/>
      <c r="EKR13" s="4"/>
      <c r="EKS13" s="4"/>
      <c r="EKT13" s="4"/>
      <c r="EKU13" s="4"/>
      <c r="EKV13" s="4"/>
      <c r="EKZ13" s="4"/>
      <c r="ELA13" s="4"/>
      <c r="ELB13" s="4"/>
      <c r="ELC13" s="4"/>
      <c r="ELD13" s="4"/>
      <c r="ELE13" s="4"/>
      <c r="ELF13" s="4"/>
      <c r="ELG13" s="4"/>
      <c r="ELH13" s="4"/>
      <c r="ELI13" s="4"/>
      <c r="ELJ13" s="4"/>
      <c r="ELK13" s="4"/>
      <c r="ELO13" s="4"/>
      <c r="ELP13" s="4"/>
      <c r="ELQ13" s="4"/>
      <c r="ELR13" s="4"/>
      <c r="ELS13" s="4"/>
      <c r="ELT13" s="4"/>
      <c r="ELU13" s="4"/>
      <c r="ELV13" s="4"/>
      <c r="ELW13" s="4"/>
      <c r="ELX13" s="4"/>
      <c r="ELY13" s="4"/>
      <c r="ELZ13" s="4"/>
      <c r="EMD13" s="4"/>
      <c r="EME13" s="4"/>
      <c r="EMF13" s="4"/>
      <c r="EMG13" s="4"/>
      <c r="EMH13" s="4"/>
      <c r="EMI13" s="4"/>
      <c r="EMJ13" s="4"/>
      <c r="EMK13" s="4"/>
      <c r="EML13" s="4"/>
      <c r="EMM13" s="4"/>
      <c r="EMN13" s="4"/>
      <c r="EMO13" s="4"/>
      <c r="EMS13" s="4"/>
      <c r="EMT13" s="4"/>
      <c r="EMU13" s="4"/>
      <c r="EMV13" s="4"/>
      <c r="EMW13" s="4"/>
      <c r="EMX13" s="4"/>
      <c r="EMY13" s="4"/>
      <c r="EMZ13" s="4"/>
      <c r="ENA13" s="4"/>
      <c r="ENB13" s="4"/>
      <c r="ENC13" s="4"/>
      <c r="END13" s="4"/>
      <c r="ENH13" s="4"/>
      <c r="ENI13" s="4"/>
      <c r="ENJ13" s="4"/>
      <c r="ENK13" s="4"/>
      <c r="ENL13" s="4"/>
      <c r="ENM13" s="4"/>
      <c r="ENN13" s="4"/>
      <c r="ENO13" s="4"/>
      <c r="ENP13" s="4"/>
      <c r="ENQ13" s="4"/>
      <c r="ENR13" s="4"/>
      <c r="ENS13" s="4"/>
      <c r="ENW13" s="4"/>
      <c r="ENX13" s="4"/>
      <c r="ENY13" s="4"/>
      <c r="ENZ13" s="4"/>
      <c r="EOA13" s="4"/>
      <c r="EOB13" s="4"/>
      <c r="EOC13" s="4"/>
      <c r="EOD13" s="4"/>
      <c r="EOE13" s="4"/>
      <c r="EOF13" s="4"/>
      <c r="EOG13" s="4"/>
      <c r="EOH13" s="4"/>
      <c r="EOL13" s="4"/>
      <c r="EOM13" s="4"/>
      <c r="EON13" s="4"/>
      <c r="EOO13" s="4"/>
      <c r="EOP13" s="4"/>
      <c r="EOQ13" s="4"/>
      <c r="EOR13" s="4"/>
      <c r="EOS13" s="4"/>
      <c r="EOT13" s="4"/>
      <c r="EOU13" s="4"/>
      <c r="EOV13" s="4"/>
      <c r="EOW13" s="4"/>
      <c r="EPA13" s="4"/>
      <c r="EPB13" s="4"/>
      <c r="EPC13" s="4"/>
      <c r="EPD13" s="4"/>
      <c r="EPE13" s="4"/>
      <c r="EPF13" s="4"/>
      <c r="EPG13" s="4"/>
      <c r="EPH13" s="4"/>
      <c r="EPI13" s="4"/>
      <c r="EPJ13" s="4"/>
      <c r="EPK13" s="4"/>
      <c r="EPL13" s="4"/>
      <c r="EPP13" s="4"/>
      <c r="EPQ13" s="4"/>
      <c r="EPR13" s="4"/>
      <c r="EPS13" s="4"/>
      <c r="EPT13" s="4"/>
      <c r="EPU13" s="4"/>
      <c r="EPV13" s="4"/>
      <c r="EPW13" s="4"/>
      <c r="EPX13" s="4"/>
      <c r="EPY13" s="4"/>
      <c r="EPZ13" s="4"/>
      <c r="EQA13" s="4"/>
      <c r="EQE13" s="4"/>
      <c r="EQF13" s="4"/>
      <c r="EQG13" s="4"/>
      <c r="EQH13" s="4"/>
      <c r="EQI13" s="4"/>
      <c r="EQJ13" s="4"/>
      <c r="EQK13" s="4"/>
      <c r="EQL13" s="4"/>
      <c r="EQM13" s="4"/>
      <c r="EQN13" s="4"/>
      <c r="EQO13" s="4"/>
      <c r="EQP13" s="4"/>
      <c r="EQT13" s="4"/>
      <c r="EQU13" s="4"/>
      <c r="EQV13" s="4"/>
      <c r="EQW13" s="4"/>
      <c r="EQX13" s="4"/>
      <c r="EQY13" s="4"/>
      <c r="EQZ13" s="4"/>
      <c r="ERA13" s="4"/>
      <c r="ERB13" s="4"/>
      <c r="ERC13" s="4"/>
      <c r="ERD13" s="4"/>
      <c r="ERE13" s="4"/>
      <c r="ERI13" s="4"/>
      <c r="ERJ13" s="4"/>
      <c r="ERK13" s="4"/>
      <c r="ERL13" s="4"/>
      <c r="ERM13" s="4"/>
      <c r="ERN13" s="4"/>
      <c r="ERO13" s="4"/>
      <c r="ERP13" s="4"/>
      <c r="ERQ13" s="4"/>
      <c r="ERR13" s="4"/>
      <c r="ERS13" s="4"/>
      <c r="ERT13" s="4"/>
      <c r="ERX13" s="4"/>
      <c r="ERY13" s="4"/>
      <c r="ERZ13" s="4"/>
      <c r="ESA13" s="4"/>
      <c r="ESB13" s="4"/>
      <c r="ESC13" s="4"/>
      <c r="ESD13" s="4"/>
      <c r="ESE13" s="4"/>
      <c r="ESF13" s="4"/>
      <c r="ESG13" s="4"/>
      <c r="ESH13" s="4"/>
      <c r="ESI13" s="4"/>
      <c r="ESM13" s="4"/>
      <c r="ESN13" s="4"/>
      <c r="ESO13" s="4"/>
      <c r="ESP13" s="4"/>
      <c r="ESQ13" s="4"/>
      <c r="ESR13" s="4"/>
      <c r="ESS13" s="4"/>
      <c r="EST13" s="4"/>
      <c r="ESU13" s="4"/>
      <c r="ESV13" s="4"/>
      <c r="ESW13" s="4"/>
      <c r="ESX13" s="4"/>
      <c r="ETB13" s="4"/>
      <c r="ETC13" s="4"/>
      <c r="ETD13" s="4"/>
      <c r="ETE13" s="4"/>
      <c r="ETF13" s="4"/>
      <c r="ETG13" s="4"/>
      <c r="ETH13" s="4"/>
      <c r="ETI13" s="4"/>
      <c r="ETJ13" s="4"/>
      <c r="ETK13" s="4"/>
      <c r="ETL13" s="4"/>
      <c r="ETM13" s="4"/>
      <c r="ETQ13" s="4"/>
      <c r="ETR13" s="4"/>
      <c r="ETS13" s="4"/>
      <c r="ETT13" s="4"/>
      <c r="ETU13" s="4"/>
      <c r="ETV13" s="4"/>
      <c r="ETW13" s="4"/>
      <c r="ETX13" s="4"/>
      <c r="ETY13" s="4"/>
      <c r="ETZ13" s="4"/>
      <c r="EUA13" s="4"/>
      <c r="EUB13" s="4"/>
      <c r="EUF13" s="4"/>
      <c r="EUG13" s="4"/>
      <c r="EUH13" s="4"/>
      <c r="EUI13" s="4"/>
      <c r="EUJ13" s="4"/>
      <c r="EUK13" s="4"/>
      <c r="EUL13" s="4"/>
      <c r="EUM13" s="4"/>
      <c r="EUN13" s="4"/>
      <c r="EUO13" s="4"/>
      <c r="EUP13" s="4"/>
      <c r="EUQ13" s="4"/>
      <c r="EUU13" s="4"/>
      <c r="EUV13" s="4"/>
      <c r="EUW13" s="4"/>
      <c r="EUX13" s="4"/>
      <c r="EUY13" s="4"/>
      <c r="EUZ13" s="4"/>
      <c r="EVA13" s="4"/>
      <c r="EVB13" s="4"/>
      <c r="EVC13" s="4"/>
      <c r="EVD13" s="4"/>
      <c r="EVE13" s="4"/>
      <c r="EVF13" s="4"/>
      <c r="EVJ13" s="4"/>
      <c r="EVK13" s="4"/>
      <c r="EVL13" s="4"/>
      <c r="EVM13" s="4"/>
      <c r="EVN13" s="4"/>
      <c r="EVO13" s="4"/>
      <c r="EVP13" s="4"/>
      <c r="EVQ13" s="4"/>
      <c r="EVR13" s="4"/>
      <c r="EVS13" s="4"/>
      <c r="EVT13" s="4"/>
      <c r="EVU13" s="4"/>
      <c r="EVY13" s="4"/>
      <c r="EVZ13" s="4"/>
      <c r="EWA13" s="4"/>
      <c r="EWB13" s="4"/>
      <c r="EWC13" s="4"/>
      <c r="EWD13" s="4"/>
      <c r="EWE13" s="4"/>
      <c r="EWF13" s="4"/>
      <c r="EWG13" s="4"/>
      <c r="EWH13" s="4"/>
      <c r="EWI13" s="4"/>
      <c r="EWJ13" s="4"/>
      <c r="EWN13" s="4"/>
      <c r="EWO13" s="4"/>
      <c r="EWP13" s="4"/>
      <c r="EWQ13" s="4"/>
      <c r="EWR13" s="4"/>
      <c r="EWS13" s="4"/>
      <c r="EWT13" s="4"/>
      <c r="EWU13" s="4"/>
      <c r="EWV13" s="4"/>
      <c r="EWW13" s="4"/>
      <c r="EWX13" s="4"/>
      <c r="EWY13" s="4"/>
      <c r="EXC13" s="4"/>
      <c r="EXD13" s="4"/>
      <c r="EXE13" s="4"/>
      <c r="EXF13" s="4"/>
      <c r="EXG13" s="4"/>
      <c r="EXH13" s="4"/>
      <c r="EXI13" s="4"/>
      <c r="EXJ13" s="4"/>
      <c r="EXK13" s="4"/>
      <c r="EXL13" s="4"/>
      <c r="EXM13" s="4"/>
      <c r="EXN13" s="4"/>
      <c r="EXR13" s="4"/>
      <c r="EXS13" s="4"/>
      <c r="EXT13" s="4"/>
      <c r="EXU13" s="4"/>
      <c r="EXV13" s="4"/>
      <c r="EXW13" s="4"/>
      <c r="EXX13" s="4"/>
      <c r="EXY13" s="4"/>
      <c r="EXZ13" s="4"/>
      <c r="EYA13" s="4"/>
      <c r="EYB13" s="4"/>
      <c r="EYC13" s="4"/>
      <c r="EYG13" s="4"/>
      <c r="EYH13" s="4"/>
      <c r="EYI13" s="4"/>
      <c r="EYJ13" s="4"/>
      <c r="EYK13" s="4"/>
      <c r="EYL13" s="4"/>
      <c r="EYM13" s="4"/>
      <c r="EYN13" s="4"/>
      <c r="EYO13" s="4"/>
      <c r="EYP13" s="4"/>
      <c r="EYQ13" s="4"/>
      <c r="EYR13" s="4"/>
      <c r="EYV13" s="4"/>
      <c r="EYW13" s="4"/>
      <c r="EYX13" s="4"/>
      <c r="EYY13" s="4"/>
      <c r="EYZ13" s="4"/>
      <c r="EZA13" s="4"/>
      <c r="EZB13" s="4"/>
      <c r="EZC13" s="4"/>
      <c r="EZD13" s="4"/>
      <c r="EZE13" s="4"/>
      <c r="EZF13" s="4"/>
      <c r="EZG13" s="4"/>
      <c r="EZK13" s="4"/>
      <c r="EZL13" s="4"/>
      <c r="EZM13" s="4"/>
      <c r="EZN13" s="4"/>
      <c r="EZO13" s="4"/>
      <c r="EZP13" s="4"/>
      <c r="EZQ13" s="4"/>
      <c r="EZR13" s="4"/>
      <c r="EZS13" s="4"/>
      <c r="EZT13" s="4"/>
      <c r="EZU13" s="4"/>
      <c r="EZV13" s="4"/>
      <c r="EZZ13" s="4"/>
      <c r="FAA13" s="4"/>
      <c r="FAB13" s="4"/>
      <c r="FAC13" s="4"/>
      <c r="FAD13" s="4"/>
      <c r="FAE13" s="4"/>
      <c r="FAF13" s="4"/>
      <c r="FAG13" s="4"/>
      <c r="FAH13" s="4"/>
      <c r="FAI13" s="4"/>
      <c r="FAJ13" s="4"/>
      <c r="FAK13" s="4"/>
      <c r="FAO13" s="4"/>
      <c r="FAP13" s="4"/>
      <c r="FAQ13" s="4"/>
      <c r="FAR13" s="4"/>
      <c r="FAS13" s="4"/>
      <c r="FAT13" s="4"/>
      <c r="FAU13" s="4"/>
      <c r="FAV13" s="4"/>
      <c r="FAW13" s="4"/>
      <c r="FAX13" s="4"/>
      <c r="FAY13" s="4"/>
      <c r="FAZ13" s="4"/>
      <c r="FBD13" s="4"/>
      <c r="FBE13" s="4"/>
      <c r="FBF13" s="4"/>
      <c r="FBG13" s="4"/>
      <c r="FBH13" s="4"/>
      <c r="FBI13" s="4"/>
      <c r="FBJ13" s="4"/>
      <c r="FBK13" s="4"/>
      <c r="FBL13" s="4"/>
      <c r="FBM13" s="4"/>
      <c r="FBN13" s="4"/>
      <c r="FBO13" s="4"/>
      <c r="FBS13" s="4"/>
      <c r="FBT13" s="4"/>
      <c r="FBU13" s="4"/>
      <c r="FBV13" s="4"/>
      <c r="FBW13" s="4"/>
      <c r="FBX13" s="4"/>
      <c r="FBY13" s="4"/>
      <c r="FBZ13" s="4"/>
      <c r="FCA13" s="4"/>
      <c r="FCB13" s="4"/>
      <c r="FCC13" s="4"/>
      <c r="FCD13" s="4"/>
      <c r="FCH13" s="4"/>
      <c r="FCI13" s="4"/>
      <c r="FCJ13" s="4"/>
      <c r="FCK13" s="4"/>
      <c r="FCL13" s="4"/>
      <c r="FCM13" s="4"/>
      <c r="FCN13" s="4"/>
      <c r="FCO13" s="4"/>
      <c r="FCP13" s="4"/>
      <c r="FCQ13" s="4"/>
      <c r="FCR13" s="4"/>
      <c r="FCS13" s="4"/>
      <c r="FCW13" s="4"/>
      <c r="FCX13" s="4"/>
      <c r="FCY13" s="4"/>
      <c r="FCZ13" s="4"/>
      <c r="FDA13" s="4"/>
      <c r="FDB13" s="4"/>
      <c r="FDC13" s="4"/>
      <c r="FDD13" s="4"/>
      <c r="FDE13" s="4"/>
      <c r="FDF13" s="4"/>
      <c r="FDG13" s="4"/>
      <c r="FDH13" s="4"/>
      <c r="FDL13" s="4"/>
      <c r="FDM13" s="4"/>
      <c r="FDN13" s="4"/>
      <c r="FDO13" s="4"/>
      <c r="FDP13" s="4"/>
      <c r="FDQ13" s="4"/>
      <c r="FDR13" s="4"/>
      <c r="FDS13" s="4"/>
      <c r="FDT13" s="4"/>
      <c r="FDU13" s="4"/>
      <c r="FDV13" s="4"/>
      <c r="FDW13" s="4"/>
      <c r="FEA13" s="4"/>
      <c r="FEB13" s="4"/>
      <c r="FEC13" s="4"/>
      <c r="FED13" s="4"/>
      <c r="FEE13" s="4"/>
      <c r="FEF13" s="4"/>
      <c r="FEG13" s="4"/>
      <c r="FEH13" s="4"/>
      <c r="FEI13" s="4"/>
      <c r="FEJ13" s="4"/>
      <c r="FEK13" s="4"/>
      <c r="FEL13" s="4"/>
      <c r="FEP13" s="4"/>
      <c r="FEQ13" s="4"/>
      <c r="FER13" s="4"/>
      <c r="FES13" s="4"/>
      <c r="FET13" s="4"/>
      <c r="FEU13" s="4"/>
      <c r="FEV13" s="4"/>
      <c r="FEW13" s="4"/>
      <c r="FEX13" s="4"/>
      <c r="FEY13" s="4"/>
      <c r="FEZ13" s="4"/>
      <c r="FFA13" s="4"/>
      <c r="FFE13" s="4"/>
      <c r="FFF13" s="4"/>
      <c r="FFG13" s="4"/>
      <c r="FFH13" s="4"/>
      <c r="FFI13" s="4"/>
      <c r="FFJ13" s="4"/>
      <c r="FFK13" s="4"/>
      <c r="FFL13" s="4"/>
      <c r="FFM13" s="4"/>
      <c r="FFN13" s="4"/>
      <c r="FFO13" s="4"/>
      <c r="FFP13" s="4"/>
      <c r="FFT13" s="4"/>
      <c r="FFU13" s="4"/>
      <c r="FFV13" s="4"/>
      <c r="FFW13" s="4"/>
      <c r="FFX13" s="4"/>
      <c r="FFY13" s="4"/>
      <c r="FFZ13" s="4"/>
      <c r="FGA13" s="4"/>
      <c r="FGB13" s="4"/>
      <c r="FGC13" s="4"/>
      <c r="FGD13" s="4"/>
      <c r="FGE13" s="4"/>
      <c r="FGI13" s="4"/>
      <c r="FGJ13" s="4"/>
      <c r="FGK13" s="4"/>
      <c r="FGL13" s="4"/>
      <c r="FGM13" s="4"/>
      <c r="FGN13" s="4"/>
      <c r="FGO13" s="4"/>
      <c r="FGP13" s="4"/>
      <c r="FGQ13" s="4"/>
      <c r="FGR13" s="4"/>
      <c r="FGS13" s="4"/>
      <c r="FGT13" s="4"/>
      <c r="FGX13" s="4"/>
      <c r="FGY13" s="4"/>
      <c r="FGZ13" s="4"/>
      <c r="FHA13" s="4"/>
      <c r="FHB13" s="4"/>
      <c r="FHC13" s="4"/>
      <c r="FHD13" s="4"/>
      <c r="FHE13" s="4"/>
      <c r="FHF13" s="4"/>
      <c r="FHG13" s="4"/>
      <c r="FHH13" s="4"/>
      <c r="FHI13" s="4"/>
      <c r="FHM13" s="4"/>
      <c r="FHN13" s="4"/>
      <c r="FHO13" s="4"/>
      <c r="FHP13" s="4"/>
      <c r="FHQ13" s="4"/>
      <c r="FHR13" s="4"/>
      <c r="FHS13" s="4"/>
      <c r="FHT13" s="4"/>
      <c r="FHU13" s="4"/>
      <c r="FHV13" s="4"/>
      <c r="FHW13" s="4"/>
      <c r="FHX13" s="4"/>
      <c r="FIB13" s="4"/>
      <c r="FIC13" s="4"/>
      <c r="FID13" s="4"/>
      <c r="FIE13" s="4"/>
      <c r="FIF13" s="4"/>
      <c r="FIG13" s="4"/>
      <c r="FIH13" s="4"/>
      <c r="FII13" s="4"/>
      <c r="FIJ13" s="4"/>
      <c r="FIK13" s="4"/>
      <c r="FIL13" s="4"/>
      <c r="FIM13" s="4"/>
      <c r="FIQ13" s="4"/>
      <c r="FIR13" s="4"/>
      <c r="FIS13" s="4"/>
      <c r="FIT13" s="4"/>
      <c r="FIU13" s="4"/>
      <c r="FIV13" s="4"/>
      <c r="FIW13" s="4"/>
      <c r="FIX13" s="4"/>
      <c r="FIY13" s="4"/>
      <c r="FIZ13" s="4"/>
      <c r="FJA13" s="4"/>
      <c r="FJB13" s="4"/>
      <c r="FJF13" s="4"/>
      <c r="FJG13" s="4"/>
      <c r="FJH13" s="4"/>
      <c r="FJI13" s="4"/>
      <c r="FJJ13" s="4"/>
      <c r="FJK13" s="4"/>
      <c r="FJL13" s="4"/>
      <c r="FJM13" s="4"/>
      <c r="FJN13" s="4"/>
      <c r="FJO13" s="4"/>
      <c r="FJP13" s="4"/>
      <c r="FJQ13" s="4"/>
      <c r="FJU13" s="4"/>
      <c r="FJV13" s="4"/>
      <c r="FJW13" s="4"/>
      <c r="FJX13" s="4"/>
      <c r="FJY13" s="4"/>
      <c r="FJZ13" s="4"/>
      <c r="FKA13" s="4"/>
      <c r="FKB13" s="4"/>
      <c r="FKC13" s="4"/>
      <c r="FKD13" s="4"/>
      <c r="FKE13" s="4"/>
      <c r="FKF13" s="4"/>
      <c r="FKJ13" s="4"/>
      <c r="FKK13" s="4"/>
      <c r="FKL13" s="4"/>
      <c r="FKM13" s="4"/>
      <c r="FKN13" s="4"/>
      <c r="FKO13" s="4"/>
      <c r="FKP13" s="4"/>
      <c r="FKQ13" s="4"/>
      <c r="FKR13" s="4"/>
      <c r="FKS13" s="4"/>
      <c r="FKT13" s="4"/>
      <c r="FKU13" s="4"/>
      <c r="FKY13" s="4"/>
      <c r="FKZ13" s="4"/>
      <c r="FLA13" s="4"/>
      <c r="FLB13" s="4"/>
      <c r="FLC13" s="4"/>
      <c r="FLD13" s="4"/>
      <c r="FLE13" s="4"/>
      <c r="FLF13" s="4"/>
      <c r="FLG13" s="4"/>
      <c r="FLH13" s="4"/>
      <c r="FLI13" s="4"/>
      <c r="FLJ13" s="4"/>
      <c r="FLN13" s="4"/>
      <c r="FLO13" s="4"/>
      <c r="FLP13" s="4"/>
      <c r="FLQ13" s="4"/>
      <c r="FLR13" s="4"/>
      <c r="FLS13" s="4"/>
      <c r="FLT13" s="4"/>
      <c r="FLU13" s="4"/>
      <c r="FLV13" s="4"/>
      <c r="FLW13" s="4"/>
      <c r="FLX13" s="4"/>
      <c r="FLY13" s="4"/>
      <c r="FMC13" s="4"/>
      <c r="FMD13" s="4"/>
      <c r="FME13" s="4"/>
      <c r="FMF13" s="4"/>
      <c r="FMG13" s="4"/>
      <c r="FMH13" s="4"/>
      <c r="FMI13" s="4"/>
      <c r="FMJ13" s="4"/>
      <c r="FMK13" s="4"/>
      <c r="FML13" s="4"/>
      <c r="FMM13" s="4"/>
      <c r="FMN13" s="4"/>
      <c r="FMR13" s="4"/>
      <c r="FMS13" s="4"/>
      <c r="FMT13" s="4"/>
      <c r="FMU13" s="4"/>
      <c r="FMV13" s="4"/>
      <c r="FMW13" s="4"/>
      <c r="FMX13" s="4"/>
      <c r="FMY13" s="4"/>
      <c r="FMZ13" s="4"/>
      <c r="FNA13" s="4"/>
      <c r="FNB13" s="4"/>
      <c r="FNC13" s="4"/>
      <c r="FNG13" s="4"/>
      <c r="FNH13" s="4"/>
      <c r="FNI13" s="4"/>
      <c r="FNJ13" s="4"/>
      <c r="FNK13" s="4"/>
      <c r="FNL13" s="4"/>
      <c r="FNM13" s="4"/>
      <c r="FNN13" s="4"/>
      <c r="FNO13" s="4"/>
      <c r="FNP13" s="4"/>
      <c r="FNQ13" s="4"/>
      <c r="FNR13" s="4"/>
      <c r="FNV13" s="4"/>
      <c r="FNW13" s="4"/>
      <c r="FNX13" s="4"/>
      <c r="FNY13" s="4"/>
      <c r="FNZ13" s="4"/>
      <c r="FOA13" s="4"/>
      <c r="FOB13" s="4"/>
      <c r="FOC13" s="4"/>
      <c r="FOD13" s="4"/>
      <c r="FOE13" s="4"/>
      <c r="FOF13" s="4"/>
      <c r="FOG13" s="4"/>
      <c r="FOK13" s="4"/>
      <c r="FOL13" s="4"/>
      <c r="FOM13" s="4"/>
      <c r="FON13" s="4"/>
      <c r="FOO13" s="4"/>
      <c r="FOP13" s="4"/>
      <c r="FOQ13" s="4"/>
      <c r="FOR13" s="4"/>
      <c r="FOS13" s="4"/>
      <c r="FOT13" s="4"/>
      <c r="FOU13" s="4"/>
      <c r="FOV13" s="4"/>
      <c r="FOZ13" s="4"/>
      <c r="FPA13" s="4"/>
      <c r="FPB13" s="4"/>
      <c r="FPC13" s="4"/>
      <c r="FPD13" s="4"/>
      <c r="FPE13" s="4"/>
      <c r="FPF13" s="4"/>
      <c r="FPG13" s="4"/>
      <c r="FPH13" s="4"/>
      <c r="FPI13" s="4"/>
      <c r="FPJ13" s="4"/>
      <c r="FPK13" s="4"/>
      <c r="FPO13" s="4"/>
      <c r="FPP13" s="4"/>
      <c r="FPQ13" s="4"/>
      <c r="FPR13" s="4"/>
      <c r="FPS13" s="4"/>
      <c r="FPT13" s="4"/>
      <c r="FPU13" s="4"/>
      <c r="FPV13" s="4"/>
      <c r="FPW13" s="4"/>
      <c r="FPX13" s="4"/>
      <c r="FPY13" s="4"/>
      <c r="FPZ13" s="4"/>
      <c r="FQD13" s="4"/>
      <c r="FQE13" s="4"/>
      <c r="FQF13" s="4"/>
      <c r="FQG13" s="4"/>
      <c r="FQH13" s="4"/>
      <c r="FQI13" s="4"/>
      <c r="FQJ13" s="4"/>
      <c r="FQK13" s="4"/>
      <c r="FQL13" s="4"/>
      <c r="FQM13" s="4"/>
      <c r="FQN13" s="4"/>
      <c r="FQO13" s="4"/>
      <c r="FQS13" s="4"/>
      <c r="FQT13" s="4"/>
      <c r="FQU13" s="4"/>
      <c r="FQV13" s="4"/>
      <c r="FQW13" s="4"/>
      <c r="FQX13" s="4"/>
      <c r="FQY13" s="4"/>
      <c r="FQZ13" s="4"/>
      <c r="FRA13" s="4"/>
      <c r="FRB13" s="4"/>
      <c r="FRC13" s="4"/>
      <c r="FRD13" s="4"/>
      <c r="FRH13" s="4"/>
      <c r="FRI13" s="4"/>
      <c r="FRJ13" s="4"/>
      <c r="FRK13" s="4"/>
      <c r="FRL13" s="4"/>
      <c r="FRM13" s="4"/>
      <c r="FRN13" s="4"/>
      <c r="FRO13" s="4"/>
      <c r="FRP13" s="4"/>
      <c r="FRQ13" s="4"/>
      <c r="FRR13" s="4"/>
      <c r="FRS13" s="4"/>
      <c r="FRW13" s="4"/>
      <c r="FRX13" s="4"/>
      <c r="FRY13" s="4"/>
      <c r="FRZ13" s="4"/>
      <c r="FSA13" s="4"/>
      <c r="FSB13" s="4"/>
      <c r="FSC13" s="4"/>
      <c r="FSD13" s="4"/>
      <c r="FSE13" s="4"/>
      <c r="FSF13" s="4"/>
      <c r="FSG13" s="4"/>
      <c r="FSH13" s="4"/>
      <c r="FSL13" s="4"/>
      <c r="FSM13" s="4"/>
      <c r="FSN13" s="4"/>
      <c r="FSO13" s="4"/>
      <c r="FSP13" s="4"/>
      <c r="FSQ13" s="4"/>
      <c r="FSR13" s="4"/>
      <c r="FSS13" s="4"/>
      <c r="FST13" s="4"/>
      <c r="FSU13" s="4"/>
      <c r="FSV13" s="4"/>
      <c r="FSW13" s="4"/>
      <c r="FTA13" s="4"/>
      <c r="FTB13" s="4"/>
      <c r="FTC13" s="4"/>
      <c r="FTD13" s="4"/>
      <c r="FTE13" s="4"/>
      <c r="FTF13" s="4"/>
      <c r="FTG13" s="4"/>
      <c r="FTH13" s="4"/>
      <c r="FTI13" s="4"/>
      <c r="FTJ13" s="4"/>
      <c r="FTK13" s="4"/>
      <c r="FTL13" s="4"/>
      <c r="FTP13" s="4"/>
      <c r="FTQ13" s="4"/>
      <c r="FTR13" s="4"/>
      <c r="FTS13" s="4"/>
      <c r="FTT13" s="4"/>
      <c r="FTU13" s="4"/>
      <c r="FTV13" s="4"/>
      <c r="FTW13" s="4"/>
      <c r="FTX13" s="4"/>
      <c r="FTY13" s="4"/>
      <c r="FTZ13" s="4"/>
      <c r="FUA13" s="4"/>
      <c r="FUE13" s="4"/>
      <c r="FUF13" s="4"/>
      <c r="FUG13" s="4"/>
      <c r="FUH13" s="4"/>
      <c r="FUI13" s="4"/>
      <c r="FUJ13" s="4"/>
      <c r="FUK13" s="4"/>
      <c r="FUL13" s="4"/>
      <c r="FUM13" s="4"/>
      <c r="FUN13" s="4"/>
      <c r="FUO13" s="4"/>
      <c r="FUP13" s="4"/>
      <c r="FUT13" s="4"/>
      <c r="FUU13" s="4"/>
      <c r="FUV13" s="4"/>
      <c r="FUW13" s="4"/>
      <c r="FUX13" s="4"/>
      <c r="FUY13" s="4"/>
      <c r="FUZ13" s="4"/>
      <c r="FVA13" s="4"/>
      <c r="FVB13" s="4"/>
      <c r="FVC13" s="4"/>
      <c r="FVD13" s="4"/>
      <c r="FVE13" s="4"/>
      <c r="FVI13" s="4"/>
      <c r="FVJ13" s="4"/>
      <c r="FVK13" s="4"/>
      <c r="FVL13" s="4"/>
      <c r="FVM13" s="4"/>
      <c r="FVN13" s="4"/>
      <c r="FVO13" s="4"/>
      <c r="FVP13" s="4"/>
      <c r="FVQ13" s="4"/>
      <c r="FVR13" s="4"/>
      <c r="FVS13" s="4"/>
      <c r="FVT13" s="4"/>
      <c r="FVX13" s="4"/>
      <c r="FVY13" s="4"/>
      <c r="FVZ13" s="4"/>
      <c r="FWA13" s="4"/>
      <c r="FWB13" s="4"/>
      <c r="FWC13" s="4"/>
      <c r="FWD13" s="4"/>
      <c r="FWE13" s="4"/>
      <c r="FWF13" s="4"/>
      <c r="FWG13" s="4"/>
      <c r="FWH13" s="4"/>
      <c r="FWI13" s="4"/>
      <c r="FWM13" s="4"/>
      <c r="FWN13" s="4"/>
      <c r="FWO13" s="4"/>
      <c r="FWP13" s="4"/>
      <c r="FWQ13" s="4"/>
      <c r="FWR13" s="4"/>
      <c r="FWS13" s="4"/>
      <c r="FWT13" s="4"/>
      <c r="FWU13" s="4"/>
      <c r="FWV13" s="4"/>
      <c r="FWW13" s="4"/>
      <c r="FWX13" s="4"/>
      <c r="FXB13" s="4"/>
      <c r="FXC13" s="4"/>
      <c r="FXD13" s="4"/>
      <c r="FXE13" s="4"/>
      <c r="FXF13" s="4"/>
      <c r="FXG13" s="4"/>
      <c r="FXH13" s="4"/>
      <c r="FXI13" s="4"/>
      <c r="FXJ13" s="4"/>
      <c r="FXK13" s="4"/>
      <c r="FXL13" s="4"/>
      <c r="FXM13" s="4"/>
      <c r="FXQ13" s="4"/>
      <c r="FXR13" s="4"/>
      <c r="FXS13" s="4"/>
      <c r="FXT13" s="4"/>
      <c r="FXU13" s="4"/>
      <c r="FXV13" s="4"/>
      <c r="FXW13" s="4"/>
      <c r="FXX13" s="4"/>
      <c r="FXY13" s="4"/>
      <c r="FXZ13" s="4"/>
      <c r="FYA13" s="4"/>
      <c r="FYB13" s="4"/>
      <c r="FYF13" s="4"/>
      <c r="FYG13" s="4"/>
      <c r="FYH13" s="4"/>
      <c r="FYI13" s="4"/>
      <c r="FYJ13" s="4"/>
      <c r="FYK13" s="4"/>
      <c r="FYL13" s="4"/>
      <c r="FYM13" s="4"/>
      <c r="FYN13" s="4"/>
      <c r="FYO13" s="4"/>
      <c r="FYP13" s="4"/>
      <c r="FYQ13" s="4"/>
      <c r="FYU13" s="4"/>
      <c r="FYV13" s="4"/>
      <c r="FYW13" s="4"/>
      <c r="FYX13" s="4"/>
      <c r="FYY13" s="4"/>
      <c r="FYZ13" s="4"/>
      <c r="FZA13" s="4"/>
      <c r="FZB13" s="4"/>
      <c r="FZC13" s="4"/>
      <c r="FZD13" s="4"/>
      <c r="FZE13" s="4"/>
      <c r="FZF13" s="4"/>
      <c r="FZJ13" s="4"/>
      <c r="FZK13" s="4"/>
      <c r="FZL13" s="4"/>
      <c r="FZM13" s="4"/>
      <c r="FZN13" s="4"/>
      <c r="FZO13" s="4"/>
      <c r="FZP13" s="4"/>
      <c r="FZQ13" s="4"/>
      <c r="FZR13" s="4"/>
      <c r="FZS13" s="4"/>
      <c r="FZT13" s="4"/>
      <c r="FZU13" s="4"/>
      <c r="FZY13" s="4"/>
      <c r="FZZ13" s="4"/>
      <c r="GAA13" s="4"/>
      <c r="GAB13" s="4"/>
      <c r="GAC13" s="4"/>
      <c r="GAD13" s="4"/>
      <c r="GAE13" s="4"/>
      <c r="GAF13" s="4"/>
      <c r="GAG13" s="4"/>
      <c r="GAH13" s="4"/>
      <c r="GAI13" s="4"/>
      <c r="GAJ13" s="4"/>
      <c r="GAN13" s="4"/>
      <c r="GAO13" s="4"/>
      <c r="GAP13" s="4"/>
      <c r="GAQ13" s="4"/>
      <c r="GAR13" s="4"/>
      <c r="GAS13" s="4"/>
      <c r="GAT13" s="4"/>
      <c r="GAU13" s="4"/>
      <c r="GAV13" s="4"/>
      <c r="GAW13" s="4"/>
      <c r="GAX13" s="4"/>
      <c r="GAY13" s="4"/>
      <c r="GBC13" s="4"/>
      <c r="GBD13" s="4"/>
      <c r="GBE13" s="4"/>
      <c r="GBF13" s="4"/>
      <c r="GBG13" s="4"/>
      <c r="GBH13" s="4"/>
      <c r="GBI13" s="4"/>
      <c r="GBJ13" s="4"/>
      <c r="GBK13" s="4"/>
      <c r="GBL13" s="4"/>
      <c r="GBM13" s="4"/>
      <c r="GBN13" s="4"/>
      <c r="GBR13" s="4"/>
      <c r="GBS13" s="4"/>
      <c r="GBT13" s="4"/>
      <c r="GBU13" s="4"/>
      <c r="GBV13" s="4"/>
      <c r="GBW13" s="4"/>
      <c r="GBX13" s="4"/>
      <c r="GBY13" s="4"/>
      <c r="GBZ13" s="4"/>
      <c r="GCA13" s="4"/>
      <c r="GCB13" s="4"/>
      <c r="GCC13" s="4"/>
      <c r="GCG13" s="4"/>
      <c r="GCH13" s="4"/>
      <c r="GCI13" s="4"/>
      <c r="GCJ13" s="4"/>
      <c r="GCK13" s="4"/>
      <c r="GCL13" s="4"/>
      <c r="GCM13" s="4"/>
      <c r="GCN13" s="4"/>
      <c r="GCO13" s="4"/>
      <c r="GCP13" s="4"/>
      <c r="GCQ13" s="4"/>
      <c r="GCR13" s="4"/>
      <c r="GCV13" s="4"/>
      <c r="GCW13" s="4"/>
      <c r="GCX13" s="4"/>
      <c r="GCY13" s="4"/>
      <c r="GCZ13" s="4"/>
      <c r="GDA13" s="4"/>
      <c r="GDB13" s="4"/>
      <c r="GDC13" s="4"/>
      <c r="GDD13" s="4"/>
      <c r="GDE13" s="4"/>
      <c r="GDF13" s="4"/>
      <c r="GDG13" s="4"/>
      <c r="GDK13" s="4"/>
      <c r="GDL13" s="4"/>
      <c r="GDM13" s="4"/>
      <c r="GDN13" s="4"/>
      <c r="GDO13" s="4"/>
      <c r="GDP13" s="4"/>
      <c r="GDQ13" s="4"/>
      <c r="GDR13" s="4"/>
      <c r="GDS13" s="4"/>
      <c r="GDT13" s="4"/>
      <c r="GDU13" s="4"/>
      <c r="GDV13" s="4"/>
      <c r="GDZ13" s="4"/>
      <c r="GEA13" s="4"/>
      <c r="GEB13" s="4"/>
      <c r="GEC13" s="4"/>
      <c r="GED13" s="4"/>
      <c r="GEE13" s="4"/>
      <c r="GEF13" s="4"/>
      <c r="GEG13" s="4"/>
      <c r="GEH13" s="4"/>
      <c r="GEI13" s="4"/>
      <c r="GEJ13" s="4"/>
      <c r="GEK13" s="4"/>
      <c r="GEO13" s="4"/>
      <c r="GEP13" s="4"/>
      <c r="GEQ13" s="4"/>
      <c r="GER13" s="4"/>
      <c r="GES13" s="4"/>
      <c r="GET13" s="4"/>
      <c r="GEU13" s="4"/>
      <c r="GEV13" s="4"/>
      <c r="GEW13" s="4"/>
      <c r="GEX13" s="4"/>
      <c r="GEY13" s="4"/>
      <c r="GEZ13" s="4"/>
      <c r="GFD13" s="4"/>
      <c r="GFE13" s="4"/>
      <c r="GFF13" s="4"/>
      <c r="GFG13" s="4"/>
      <c r="GFH13" s="4"/>
      <c r="GFI13" s="4"/>
      <c r="GFJ13" s="4"/>
      <c r="GFK13" s="4"/>
      <c r="GFL13" s="4"/>
      <c r="GFM13" s="4"/>
      <c r="GFN13" s="4"/>
      <c r="GFO13" s="4"/>
      <c r="GFS13" s="4"/>
      <c r="GFT13" s="4"/>
      <c r="GFU13" s="4"/>
      <c r="GFV13" s="4"/>
      <c r="GFW13" s="4"/>
      <c r="GFX13" s="4"/>
      <c r="GFY13" s="4"/>
      <c r="GFZ13" s="4"/>
      <c r="GGA13" s="4"/>
      <c r="GGB13" s="4"/>
      <c r="GGC13" s="4"/>
      <c r="GGD13" s="4"/>
      <c r="GGH13" s="4"/>
      <c r="GGI13" s="4"/>
      <c r="GGJ13" s="4"/>
      <c r="GGK13" s="4"/>
      <c r="GGL13" s="4"/>
      <c r="GGM13" s="4"/>
      <c r="GGN13" s="4"/>
      <c r="GGO13" s="4"/>
      <c r="GGP13" s="4"/>
      <c r="GGQ13" s="4"/>
      <c r="GGR13" s="4"/>
      <c r="GGS13" s="4"/>
      <c r="GGW13" s="4"/>
      <c r="GGX13" s="4"/>
      <c r="GGY13" s="4"/>
      <c r="GGZ13" s="4"/>
      <c r="GHA13" s="4"/>
      <c r="GHB13" s="4"/>
      <c r="GHC13" s="4"/>
      <c r="GHD13" s="4"/>
      <c r="GHE13" s="4"/>
      <c r="GHF13" s="4"/>
      <c r="GHG13" s="4"/>
      <c r="GHH13" s="4"/>
      <c r="GHL13" s="4"/>
      <c r="GHM13" s="4"/>
      <c r="GHN13" s="4"/>
      <c r="GHO13" s="4"/>
      <c r="GHP13" s="4"/>
      <c r="GHQ13" s="4"/>
      <c r="GHR13" s="4"/>
      <c r="GHS13" s="4"/>
      <c r="GHT13" s="4"/>
      <c r="GHU13" s="4"/>
      <c r="GHV13" s="4"/>
      <c r="GHW13" s="4"/>
      <c r="GIA13" s="4"/>
      <c r="GIB13" s="4"/>
      <c r="GIC13" s="4"/>
      <c r="GID13" s="4"/>
      <c r="GIE13" s="4"/>
      <c r="GIF13" s="4"/>
      <c r="GIG13" s="4"/>
      <c r="GIH13" s="4"/>
      <c r="GII13" s="4"/>
      <c r="GIJ13" s="4"/>
      <c r="GIK13" s="4"/>
      <c r="GIL13" s="4"/>
      <c r="GIP13" s="4"/>
      <c r="GIQ13" s="4"/>
      <c r="GIR13" s="4"/>
      <c r="GIS13" s="4"/>
      <c r="GIT13" s="4"/>
      <c r="GIU13" s="4"/>
      <c r="GIV13" s="4"/>
      <c r="GIW13" s="4"/>
      <c r="GIX13" s="4"/>
      <c r="GIY13" s="4"/>
      <c r="GIZ13" s="4"/>
      <c r="GJA13" s="4"/>
      <c r="GJE13" s="4"/>
      <c r="GJF13" s="4"/>
      <c r="GJG13" s="4"/>
      <c r="GJH13" s="4"/>
      <c r="GJI13" s="4"/>
      <c r="GJJ13" s="4"/>
      <c r="GJK13" s="4"/>
      <c r="GJL13" s="4"/>
      <c r="GJM13" s="4"/>
      <c r="GJN13" s="4"/>
      <c r="GJO13" s="4"/>
      <c r="GJP13" s="4"/>
      <c r="GJT13" s="4"/>
      <c r="GJU13" s="4"/>
      <c r="GJV13" s="4"/>
      <c r="GJW13" s="4"/>
      <c r="GJX13" s="4"/>
      <c r="GJY13" s="4"/>
      <c r="GJZ13" s="4"/>
      <c r="GKA13" s="4"/>
      <c r="GKB13" s="4"/>
      <c r="GKC13" s="4"/>
      <c r="GKD13" s="4"/>
      <c r="GKE13" s="4"/>
      <c r="GKI13" s="4"/>
      <c r="GKJ13" s="4"/>
      <c r="GKK13" s="4"/>
      <c r="GKL13" s="4"/>
      <c r="GKM13" s="4"/>
      <c r="GKN13" s="4"/>
      <c r="GKO13" s="4"/>
      <c r="GKP13" s="4"/>
      <c r="GKQ13" s="4"/>
      <c r="GKR13" s="4"/>
      <c r="GKS13" s="4"/>
      <c r="GKT13" s="4"/>
      <c r="GKX13" s="4"/>
      <c r="GKY13" s="4"/>
      <c r="GKZ13" s="4"/>
      <c r="GLA13" s="4"/>
      <c r="GLB13" s="4"/>
      <c r="GLC13" s="4"/>
      <c r="GLD13" s="4"/>
      <c r="GLE13" s="4"/>
      <c r="GLF13" s="4"/>
      <c r="GLG13" s="4"/>
      <c r="GLH13" s="4"/>
      <c r="GLI13" s="4"/>
      <c r="GLM13" s="4"/>
      <c r="GLN13" s="4"/>
      <c r="GLO13" s="4"/>
      <c r="GLP13" s="4"/>
      <c r="GLQ13" s="4"/>
      <c r="GLR13" s="4"/>
      <c r="GLS13" s="4"/>
      <c r="GLT13" s="4"/>
      <c r="GLU13" s="4"/>
      <c r="GLV13" s="4"/>
      <c r="GLW13" s="4"/>
      <c r="GLX13" s="4"/>
      <c r="GMB13" s="4"/>
      <c r="GMC13" s="4"/>
      <c r="GMD13" s="4"/>
      <c r="GME13" s="4"/>
      <c r="GMF13" s="4"/>
      <c r="GMG13" s="4"/>
      <c r="GMH13" s="4"/>
      <c r="GMI13" s="4"/>
      <c r="GMJ13" s="4"/>
      <c r="GMK13" s="4"/>
      <c r="GML13" s="4"/>
      <c r="GMM13" s="4"/>
      <c r="GMQ13" s="4"/>
      <c r="GMR13" s="4"/>
      <c r="GMS13" s="4"/>
      <c r="GMT13" s="4"/>
      <c r="GMU13" s="4"/>
      <c r="GMV13" s="4"/>
      <c r="GMW13" s="4"/>
      <c r="GMX13" s="4"/>
      <c r="GMY13" s="4"/>
      <c r="GMZ13" s="4"/>
      <c r="GNA13" s="4"/>
      <c r="GNB13" s="4"/>
      <c r="GNF13" s="4"/>
      <c r="GNG13" s="4"/>
      <c r="GNH13" s="4"/>
      <c r="GNI13" s="4"/>
      <c r="GNJ13" s="4"/>
      <c r="GNK13" s="4"/>
      <c r="GNL13" s="4"/>
      <c r="GNM13" s="4"/>
      <c r="GNN13" s="4"/>
      <c r="GNO13" s="4"/>
      <c r="GNP13" s="4"/>
      <c r="GNQ13" s="4"/>
      <c r="GNU13" s="4"/>
      <c r="GNV13" s="4"/>
      <c r="GNW13" s="4"/>
      <c r="GNX13" s="4"/>
      <c r="GNY13" s="4"/>
      <c r="GNZ13" s="4"/>
      <c r="GOA13" s="4"/>
      <c r="GOB13" s="4"/>
      <c r="GOC13" s="4"/>
      <c r="GOD13" s="4"/>
      <c r="GOE13" s="4"/>
      <c r="GOF13" s="4"/>
      <c r="GOJ13" s="4"/>
      <c r="GOK13" s="4"/>
      <c r="GOL13" s="4"/>
      <c r="GOM13" s="4"/>
      <c r="GON13" s="4"/>
      <c r="GOO13" s="4"/>
      <c r="GOP13" s="4"/>
      <c r="GOQ13" s="4"/>
      <c r="GOR13" s="4"/>
      <c r="GOS13" s="4"/>
      <c r="GOT13" s="4"/>
      <c r="GOU13" s="4"/>
      <c r="GOY13" s="4"/>
      <c r="GOZ13" s="4"/>
      <c r="GPA13" s="4"/>
      <c r="GPB13" s="4"/>
      <c r="GPC13" s="4"/>
      <c r="GPD13" s="4"/>
      <c r="GPE13" s="4"/>
      <c r="GPF13" s="4"/>
      <c r="GPG13" s="4"/>
      <c r="GPH13" s="4"/>
      <c r="GPI13" s="4"/>
      <c r="GPJ13" s="4"/>
      <c r="GPN13" s="4"/>
      <c r="GPO13" s="4"/>
      <c r="GPP13" s="4"/>
      <c r="GPQ13" s="4"/>
      <c r="GPR13" s="4"/>
      <c r="GPS13" s="4"/>
      <c r="GPT13" s="4"/>
      <c r="GPU13" s="4"/>
      <c r="GPV13" s="4"/>
      <c r="GPW13" s="4"/>
      <c r="GPX13" s="4"/>
      <c r="GPY13" s="4"/>
      <c r="GQC13" s="4"/>
      <c r="GQD13" s="4"/>
      <c r="GQE13" s="4"/>
      <c r="GQF13" s="4"/>
      <c r="GQG13" s="4"/>
      <c r="GQH13" s="4"/>
      <c r="GQI13" s="4"/>
      <c r="GQJ13" s="4"/>
      <c r="GQK13" s="4"/>
      <c r="GQL13" s="4"/>
      <c r="GQM13" s="4"/>
      <c r="GQN13" s="4"/>
      <c r="GQR13" s="4"/>
      <c r="GQS13" s="4"/>
      <c r="GQT13" s="4"/>
      <c r="GQU13" s="4"/>
      <c r="GQV13" s="4"/>
      <c r="GQW13" s="4"/>
      <c r="GQX13" s="4"/>
      <c r="GQY13" s="4"/>
      <c r="GQZ13" s="4"/>
      <c r="GRA13" s="4"/>
      <c r="GRB13" s="4"/>
      <c r="GRC13" s="4"/>
      <c r="GRG13" s="4"/>
      <c r="GRH13" s="4"/>
      <c r="GRI13" s="4"/>
      <c r="GRJ13" s="4"/>
      <c r="GRK13" s="4"/>
      <c r="GRL13" s="4"/>
      <c r="GRM13" s="4"/>
      <c r="GRN13" s="4"/>
      <c r="GRO13" s="4"/>
      <c r="GRP13" s="4"/>
      <c r="GRQ13" s="4"/>
      <c r="GRR13" s="4"/>
      <c r="GRV13" s="4"/>
      <c r="GRW13" s="4"/>
      <c r="GRX13" s="4"/>
      <c r="GRY13" s="4"/>
      <c r="GRZ13" s="4"/>
      <c r="GSA13" s="4"/>
      <c r="GSB13" s="4"/>
      <c r="GSC13" s="4"/>
      <c r="GSD13" s="4"/>
      <c r="GSE13" s="4"/>
      <c r="GSF13" s="4"/>
      <c r="GSG13" s="4"/>
      <c r="GSK13" s="4"/>
      <c r="GSL13" s="4"/>
      <c r="GSM13" s="4"/>
      <c r="GSN13" s="4"/>
      <c r="GSO13" s="4"/>
      <c r="GSP13" s="4"/>
      <c r="GSQ13" s="4"/>
      <c r="GSR13" s="4"/>
      <c r="GSS13" s="4"/>
      <c r="GST13" s="4"/>
      <c r="GSU13" s="4"/>
      <c r="GSV13" s="4"/>
      <c r="GSZ13" s="4"/>
      <c r="GTA13" s="4"/>
      <c r="GTB13" s="4"/>
      <c r="GTC13" s="4"/>
      <c r="GTD13" s="4"/>
      <c r="GTE13" s="4"/>
      <c r="GTF13" s="4"/>
      <c r="GTG13" s="4"/>
      <c r="GTH13" s="4"/>
      <c r="GTI13" s="4"/>
      <c r="GTJ13" s="4"/>
      <c r="GTK13" s="4"/>
      <c r="GTO13" s="4"/>
      <c r="GTP13" s="4"/>
      <c r="GTQ13" s="4"/>
      <c r="GTR13" s="4"/>
      <c r="GTS13" s="4"/>
      <c r="GTT13" s="4"/>
      <c r="GTU13" s="4"/>
      <c r="GTV13" s="4"/>
      <c r="GTW13" s="4"/>
      <c r="GTX13" s="4"/>
      <c r="GTY13" s="4"/>
      <c r="GTZ13" s="4"/>
      <c r="GUD13" s="4"/>
      <c r="GUE13" s="4"/>
      <c r="GUF13" s="4"/>
      <c r="GUG13" s="4"/>
      <c r="GUH13" s="4"/>
      <c r="GUI13" s="4"/>
      <c r="GUJ13" s="4"/>
      <c r="GUK13" s="4"/>
      <c r="GUL13" s="4"/>
      <c r="GUM13" s="4"/>
      <c r="GUN13" s="4"/>
      <c r="GUO13" s="4"/>
      <c r="GUS13" s="4"/>
      <c r="GUT13" s="4"/>
      <c r="GUU13" s="4"/>
      <c r="GUV13" s="4"/>
      <c r="GUW13" s="4"/>
      <c r="GUX13" s="4"/>
      <c r="GUY13" s="4"/>
      <c r="GUZ13" s="4"/>
      <c r="GVA13" s="4"/>
      <c r="GVB13" s="4"/>
      <c r="GVC13" s="4"/>
      <c r="GVD13" s="4"/>
      <c r="GVH13" s="4"/>
      <c r="GVI13" s="4"/>
      <c r="GVJ13" s="4"/>
      <c r="GVK13" s="4"/>
      <c r="GVL13" s="4"/>
      <c r="GVM13" s="4"/>
      <c r="GVN13" s="4"/>
      <c r="GVO13" s="4"/>
      <c r="GVP13" s="4"/>
      <c r="GVQ13" s="4"/>
      <c r="GVR13" s="4"/>
      <c r="GVS13" s="4"/>
      <c r="GVW13" s="4"/>
      <c r="GVX13" s="4"/>
      <c r="GVY13" s="4"/>
      <c r="GVZ13" s="4"/>
      <c r="GWA13" s="4"/>
      <c r="GWB13" s="4"/>
      <c r="GWC13" s="4"/>
      <c r="GWD13" s="4"/>
      <c r="GWE13" s="4"/>
      <c r="GWF13" s="4"/>
      <c r="GWG13" s="4"/>
      <c r="GWH13" s="4"/>
      <c r="GWL13" s="4"/>
      <c r="GWM13" s="4"/>
      <c r="GWN13" s="4"/>
      <c r="GWO13" s="4"/>
      <c r="GWP13" s="4"/>
      <c r="GWQ13" s="4"/>
      <c r="GWR13" s="4"/>
      <c r="GWS13" s="4"/>
      <c r="GWT13" s="4"/>
      <c r="GWU13" s="4"/>
      <c r="GWV13" s="4"/>
      <c r="GWW13" s="4"/>
      <c r="GXA13" s="4"/>
      <c r="GXB13" s="4"/>
      <c r="GXC13" s="4"/>
      <c r="GXD13" s="4"/>
      <c r="GXE13" s="4"/>
      <c r="GXF13" s="4"/>
      <c r="GXG13" s="4"/>
      <c r="GXH13" s="4"/>
      <c r="GXI13" s="4"/>
      <c r="GXJ13" s="4"/>
      <c r="GXK13" s="4"/>
      <c r="GXL13" s="4"/>
      <c r="GXP13" s="4"/>
      <c r="GXQ13" s="4"/>
      <c r="GXR13" s="4"/>
      <c r="GXS13" s="4"/>
      <c r="GXT13" s="4"/>
      <c r="GXU13" s="4"/>
      <c r="GXV13" s="4"/>
      <c r="GXW13" s="4"/>
      <c r="GXX13" s="4"/>
      <c r="GXY13" s="4"/>
      <c r="GXZ13" s="4"/>
      <c r="GYA13" s="4"/>
      <c r="GYE13" s="4"/>
      <c r="GYF13" s="4"/>
      <c r="GYG13" s="4"/>
      <c r="GYH13" s="4"/>
      <c r="GYI13" s="4"/>
      <c r="GYJ13" s="4"/>
      <c r="GYK13" s="4"/>
      <c r="GYL13" s="4"/>
      <c r="GYM13" s="4"/>
      <c r="GYN13" s="4"/>
      <c r="GYO13" s="4"/>
      <c r="GYP13" s="4"/>
      <c r="GYT13" s="4"/>
      <c r="GYU13" s="4"/>
      <c r="GYV13" s="4"/>
      <c r="GYW13" s="4"/>
      <c r="GYX13" s="4"/>
      <c r="GYY13" s="4"/>
      <c r="GYZ13" s="4"/>
      <c r="GZA13" s="4"/>
      <c r="GZB13" s="4"/>
      <c r="GZC13" s="4"/>
      <c r="GZD13" s="4"/>
      <c r="GZE13" s="4"/>
      <c r="GZI13" s="4"/>
      <c r="GZJ13" s="4"/>
      <c r="GZK13" s="4"/>
      <c r="GZL13" s="4"/>
      <c r="GZM13" s="4"/>
      <c r="GZN13" s="4"/>
      <c r="GZO13" s="4"/>
      <c r="GZP13" s="4"/>
      <c r="GZQ13" s="4"/>
      <c r="GZR13" s="4"/>
      <c r="GZS13" s="4"/>
      <c r="GZT13" s="4"/>
      <c r="GZX13" s="4"/>
      <c r="GZY13" s="4"/>
      <c r="GZZ13" s="4"/>
      <c r="HAA13" s="4"/>
      <c r="HAB13" s="4"/>
      <c r="HAC13" s="4"/>
      <c r="HAD13" s="4"/>
      <c r="HAE13" s="4"/>
      <c r="HAF13" s="4"/>
      <c r="HAG13" s="4"/>
      <c r="HAH13" s="4"/>
      <c r="HAI13" s="4"/>
      <c r="HAM13" s="4"/>
      <c r="HAN13" s="4"/>
      <c r="HAO13" s="4"/>
      <c r="HAP13" s="4"/>
      <c r="HAQ13" s="4"/>
      <c r="HAR13" s="4"/>
      <c r="HAS13" s="4"/>
      <c r="HAT13" s="4"/>
      <c r="HAU13" s="4"/>
      <c r="HAV13" s="4"/>
      <c r="HAW13" s="4"/>
      <c r="HAX13" s="4"/>
      <c r="HBB13" s="4"/>
      <c r="HBC13" s="4"/>
      <c r="HBD13" s="4"/>
      <c r="HBE13" s="4"/>
      <c r="HBF13" s="4"/>
      <c r="HBG13" s="4"/>
      <c r="HBH13" s="4"/>
      <c r="HBI13" s="4"/>
      <c r="HBJ13" s="4"/>
      <c r="HBK13" s="4"/>
      <c r="HBL13" s="4"/>
      <c r="HBM13" s="4"/>
      <c r="HBQ13" s="4"/>
      <c r="HBR13" s="4"/>
      <c r="HBS13" s="4"/>
      <c r="HBT13" s="4"/>
      <c r="HBU13" s="4"/>
      <c r="HBV13" s="4"/>
      <c r="HBW13" s="4"/>
      <c r="HBX13" s="4"/>
      <c r="HBY13" s="4"/>
      <c r="HBZ13" s="4"/>
      <c r="HCA13" s="4"/>
      <c r="HCB13" s="4"/>
      <c r="HCF13" s="4"/>
      <c r="HCG13" s="4"/>
      <c r="HCH13" s="4"/>
      <c r="HCI13" s="4"/>
      <c r="HCJ13" s="4"/>
      <c r="HCK13" s="4"/>
      <c r="HCL13" s="4"/>
      <c r="HCM13" s="4"/>
      <c r="HCN13" s="4"/>
      <c r="HCO13" s="4"/>
      <c r="HCP13" s="4"/>
      <c r="HCQ13" s="4"/>
      <c r="HCU13" s="4"/>
      <c r="HCV13" s="4"/>
      <c r="HCW13" s="4"/>
      <c r="HCX13" s="4"/>
      <c r="HCY13" s="4"/>
      <c r="HCZ13" s="4"/>
      <c r="HDA13" s="4"/>
      <c r="HDB13" s="4"/>
      <c r="HDC13" s="4"/>
      <c r="HDD13" s="4"/>
      <c r="HDE13" s="4"/>
      <c r="HDF13" s="4"/>
      <c r="HDJ13" s="4"/>
      <c r="HDK13" s="4"/>
      <c r="HDL13" s="4"/>
      <c r="HDM13" s="4"/>
      <c r="HDN13" s="4"/>
      <c r="HDO13" s="4"/>
      <c r="HDP13" s="4"/>
      <c r="HDQ13" s="4"/>
      <c r="HDR13" s="4"/>
      <c r="HDS13" s="4"/>
      <c r="HDT13" s="4"/>
      <c r="HDU13" s="4"/>
      <c r="HDY13" s="4"/>
      <c r="HDZ13" s="4"/>
      <c r="HEA13" s="4"/>
      <c r="HEB13" s="4"/>
      <c r="HEC13" s="4"/>
      <c r="HED13" s="4"/>
      <c r="HEE13" s="4"/>
      <c r="HEF13" s="4"/>
      <c r="HEG13" s="4"/>
      <c r="HEH13" s="4"/>
      <c r="HEI13" s="4"/>
      <c r="HEJ13" s="4"/>
      <c r="HEN13" s="4"/>
      <c r="HEO13" s="4"/>
      <c r="HEP13" s="4"/>
      <c r="HEQ13" s="4"/>
      <c r="HER13" s="4"/>
      <c r="HES13" s="4"/>
      <c r="HET13" s="4"/>
      <c r="HEU13" s="4"/>
      <c r="HEV13" s="4"/>
      <c r="HEW13" s="4"/>
      <c r="HEX13" s="4"/>
      <c r="HEY13" s="4"/>
      <c r="HFC13" s="4"/>
      <c r="HFD13" s="4"/>
      <c r="HFE13" s="4"/>
      <c r="HFF13" s="4"/>
      <c r="HFG13" s="4"/>
      <c r="HFH13" s="4"/>
      <c r="HFI13" s="4"/>
      <c r="HFJ13" s="4"/>
      <c r="HFK13" s="4"/>
      <c r="HFL13" s="4"/>
      <c r="HFM13" s="4"/>
      <c r="HFN13" s="4"/>
      <c r="HFR13" s="4"/>
      <c r="HFS13" s="4"/>
      <c r="HFT13" s="4"/>
      <c r="HFU13" s="4"/>
      <c r="HFV13" s="4"/>
      <c r="HFW13" s="4"/>
      <c r="HFX13" s="4"/>
      <c r="HFY13" s="4"/>
      <c r="HFZ13" s="4"/>
      <c r="HGA13" s="4"/>
      <c r="HGB13" s="4"/>
      <c r="HGC13" s="4"/>
      <c r="HGG13" s="4"/>
      <c r="HGH13" s="4"/>
      <c r="HGI13" s="4"/>
      <c r="HGJ13" s="4"/>
      <c r="HGK13" s="4"/>
      <c r="HGL13" s="4"/>
      <c r="HGM13" s="4"/>
      <c r="HGN13" s="4"/>
      <c r="HGO13" s="4"/>
      <c r="HGP13" s="4"/>
      <c r="HGQ13" s="4"/>
      <c r="HGR13" s="4"/>
      <c r="HGV13" s="4"/>
      <c r="HGW13" s="4"/>
      <c r="HGX13" s="4"/>
      <c r="HGY13" s="4"/>
      <c r="HGZ13" s="4"/>
      <c r="HHA13" s="4"/>
      <c r="HHB13" s="4"/>
      <c r="HHC13" s="4"/>
      <c r="HHD13" s="4"/>
      <c r="HHE13" s="4"/>
      <c r="HHF13" s="4"/>
      <c r="HHG13" s="4"/>
      <c r="HHK13" s="4"/>
      <c r="HHL13" s="4"/>
      <c r="HHM13" s="4"/>
      <c r="HHN13" s="4"/>
      <c r="HHO13" s="4"/>
      <c r="HHP13" s="4"/>
      <c r="HHQ13" s="4"/>
      <c r="HHR13" s="4"/>
      <c r="HHS13" s="4"/>
      <c r="HHT13" s="4"/>
      <c r="HHU13" s="4"/>
      <c r="HHV13" s="4"/>
      <c r="HHZ13" s="4"/>
      <c r="HIA13" s="4"/>
      <c r="HIB13" s="4"/>
      <c r="HIC13" s="4"/>
      <c r="HID13" s="4"/>
      <c r="HIE13" s="4"/>
      <c r="HIF13" s="4"/>
      <c r="HIG13" s="4"/>
      <c r="HIH13" s="4"/>
      <c r="HII13" s="4"/>
      <c r="HIJ13" s="4"/>
      <c r="HIK13" s="4"/>
      <c r="HIO13" s="4"/>
      <c r="HIP13" s="4"/>
      <c r="HIQ13" s="4"/>
      <c r="HIR13" s="4"/>
      <c r="HIS13" s="4"/>
      <c r="HIT13" s="4"/>
      <c r="HIU13" s="4"/>
      <c r="HIV13" s="4"/>
      <c r="HIW13" s="4"/>
      <c r="HIX13" s="4"/>
      <c r="HIY13" s="4"/>
      <c r="HIZ13" s="4"/>
      <c r="HJD13" s="4"/>
      <c r="HJE13" s="4"/>
      <c r="HJF13" s="4"/>
      <c r="HJG13" s="4"/>
      <c r="HJH13" s="4"/>
      <c r="HJI13" s="4"/>
      <c r="HJJ13" s="4"/>
      <c r="HJK13" s="4"/>
      <c r="HJL13" s="4"/>
      <c r="HJM13" s="4"/>
      <c r="HJN13" s="4"/>
      <c r="HJO13" s="4"/>
      <c r="HJS13" s="4"/>
      <c r="HJT13" s="4"/>
      <c r="HJU13" s="4"/>
      <c r="HJV13" s="4"/>
      <c r="HJW13" s="4"/>
      <c r="HJX13" s="4"/>
      <c r="HJY13" s="4"/>
      <c r="HJZ13" s="4"/>
      <c r="HKA13" s="4"/>
      <c r="HKB13" s="4"/>
      <c r="HKC13" s="4"/>
      <c r="HKD13" s="4"/>
      <c r="HKH13" s="4"/>
      <c r="HKI13" s="4"/>
      <c r="HKJ13" s="4"/>
      <c r="HKK13" s="4"/>
      <c r="HKL13" s="4"/>
      <c r="HKM13" s="4"/>
      <c r="HKN13" s="4"/>
      <c r="HKO13" s="4"/>
      <c r="HKP13" s="4"/>
      <c r="HKQ13" s="4"/>
      <c r="HKR13" s="4"/>
      <c r="HKS13" s="4"/>
      <c r="HKW13" s="4"/>
      <c r="HKX13" s="4"/>
      <c r="HKY13" s="4"/>
      <c r="HKZ13" s="4"/>
      <c r="HLA13" s="4"/>
      <c r="HLB13" s="4"/>
      <c r="HLC13" s="4"/>
      <c r="HLD13" s="4"/>
      <c r="HLE13" s="4"/>
      <c r="HLF13" s="4"/>
      <c r="HLG13" s="4"/>
      <c r="HLH13" s="4"/>
      <c r="HLL13" s="4"/>
      <c r="HLM13" s="4"/>
      <c r="HLN13" s="4"/>
      <c r="HLO13" s="4"/>
      <c r="HLP13" s="4"/>
      <c r="HLQ13" s="4"/>
      <c r="HLR13" s="4"/>
      <c r="HLS13" s="4"/>
      <c r="HLT13" s="4"/>
      <c r="HLU13" s="4"/>
      <c r="HLV13" s="4"/>
      <c r="HLW13" s="4"/>
      <c r="HMA13" s="4"/>
      <c r="HMB13" s="4"/>
      <c r="HMC13" s="4"/>
      <c r="HMD13" s="4"/>
      <c r="HME13" s="4"/>
      <c r="HMF13" s="4"/>
      <c r="HMG13" s="4"/>
      <c r="HMH13" s="4"/>
      <c r="HMI13" s="4"/>
      <c r="HMJ13" s="4"/>
      <c r="HMK13" s="4"/>
      <c r="HML13" s="4"/>
      <c r="HMP13" s="4"/>
      <c r="HMQ13" s="4"/>
      <c r="HMR13" s="4"/>
      <c r="HMS13" s="4"/>
      <c r="HMT13" s="4"/>
      <c r="HMU13" s="4"/>
      <c r="HMV13" s="4"/>
      <c r="HMW13" s="4"/>
      <c r="HMX13" s="4"/>
      <c r="HMY13" s="4"/>
      <c r="HMZ13" s="4"/>
      <c r="HNA13" s="4"/>
      <c r="HNE13" s="4"/>
      <c r="HNF13" s="4"/>
      <c r="HNG13" s="4"/>
      <c r="HNH13" s="4"/>
      <c r="HNI13" s="4"/>
      <c r="HNJ13" s="4"/>
      <c r="HNK13" s="4"/>
      <c r="HNL13" s="4"/>
      <c r="HNM13" s="4"/>
      <c r="HNN13" s="4"/>
      <c r="HNO13" s="4"/>
      <c r="HNP13" s="4"/>
      <c r="HNT13" s="4"/>
      <c r="HNU13" s="4"/>
      <c r="HNV13" s="4"/>
      <c r="HNW13" s="4"/>
      <c r="HNX13" s="4"/>
      <c r="HNY13" s="4"/>
      <c r="HNZ13" s="4"/>
      <c r="HOA13" s="4"/>
      <c r="HOB13" s="4"/>
      <c r="HOC13" s="4"/>
      <c r="HOD13" s="4"/>
      <c r="HOE13" s="4"/>
      <c r="HOI13" s="4"/>
      <c r="HOJ13" s="4"/>
      <c r="HOK13" s="4"/>
      <c r="HOL13" s="4"/>
      <c r="HOM13" s="4"/>
      <c r="HON13" s="4"/>
      <c r="HOO13" s="4"/>
      <c r="HOP13" s="4"/>
      <c r="HOQ13" s="4"/>
      <c r="HOR13" s="4"/>
      <c r="HOS13" s="4"/>
      <c r="HOT13" s="4"/>
      <c r="HOX13" s="4"/>
      <c r="HOY13" s="4"/>
      <c r="HOZ13" s="4"/>
      <c r="HPA13" s="4"/>
      <c r="HPB13" s="4"/>
      <c r="HPC13" s="4"/>
      <c r="HPD13" s="4"/>
      <c r="HPE13" s="4"/>
      <c r="HPF13" s="4"/>
      <c r="HPG13" s="4"/>
      <c r="HPH13" s="4"/>
      <c r="HPI13" s="4"/>
      <c r="HPM13" s="4"/>
      <c r="HPN13" s="4"/>
      <c r="HPO13" s="4"/>
      <c r="HPP13" s="4"/>
      <c r="HPQ13" s="4"/>
      <c r="HPR13" s="4"/>
      <c r="HPS13" s="4"/>
      <c r="HPT13" s="4"/>
      <c r="HPU13" s="4"/>
      <c r="HPV13" s="4"/>
      <c r="HPW13" s="4"/>
      <c r="HPX13" s="4"/>
      <c r="HQB13" s="4"/>
      <c r="HQC13" s="4"/>
      <c r="HQD13" s="4"/>
      <c r="HQE13" s="4"/>
      <c r="HQF13" s="4"/>
      <c r="HQG13" s="4"/>
      <c r="HQH13" s="4"/>
      <c r="HQI13" s="4"/>
      <c r="HQJ13" s="4"/>
      <c r="HQK13" s="4"/>
      <c r="HQL13" s="4"/>
      <c r="HQM13" s="4"/>
      <c r="HQQ13" s="4"/>
      <c r="HQR13" s="4"/>
      <c r="HQS13" s="4"/>
      <c r="HQT13" s="4"/>
      <c r="HQU13" s="4"/>
      <c r="HQV13" s="4"/>
      <c r="HQW13" s="4"/>
      <c r="HQX13" s="4"/>
      <c r="HQY13" s="4"/>
      <c r="HQZ13" s="4"/>
      <c r="HRA13" s="4"/>
      <c r="HRB13" s="4"/>
      <c r="HRF13" s="4"/>
      <c r="HRG13" s="4"/>
      <c r="HRH13" s="4"/>
      <c r="HRI13" s="4"/>
      <c r="HRJ13" s="4"/>
      <c r="HRK13" s="4"/>
      <c r="HRL13" s="4"/>
      <c r="HRM13" s="4"/>
      <c r="HRN13" s="4"/>
      <c r="HRO13" s="4"/>
      <c r="HRP13" s="4"/>
      <c r="HRQ13" s="4"/>
      <c r="HRU13" s="4"/>
      <c r="HRV13" s="4"/>
      <c r="HRW13" s="4"/>
      <c r="HRX13" s="4"/>
      <c r="HRY13" s="4"/>
      <c r="HRZ13" s="4"/>
      <c r="HSA13" s="4"/>
      <c r="HSB13" s="4"/>
      <c r="HSC13" s="4"/>
      <c r="HSD13" s="4"/>
      <c r="HSE13" s="4"/>
      <c r="HSF13" s="4"/>
      <c r="HSJ13" s="4"/>
      <c r="HSK13" s="4"/>
      <c r="HSL13" s="4"/>
      <c r="HSM13" s="4"/>
      <c r="HSN13" s="4"/>
      <c r="HSO13" s="4"/>
      <c r="HSP13" s="4"/>
      <c r="HSQ13" s="4"/>
      <c r="HSR13" s="4"/>
      <c r="HSS13" s="4"/>
      <c r="HST13" s="4"/>
      <c r="HSU13" s="4"/>
      <c r="HSY13" s="4"/>
      <c r="HSZ13" s="4"/>
      <c r="HTA13" s="4"/>
      <c r="HTB13" s="4"/>
      <c r="HTC13" s="4"/>
      <c r="HTD13" s="4"/>
      <c r="HTE13" s="4"/>
      <c r="HTF13" s="4"/>
      <c r="HTG13" s="4"/>
      <c r="HTH13" s="4"/>
      <c r="HTI13" s="4"/>
      <c r="HTJ13" s="4"/>
      <c r="HTN13" s="4"/>
      <c r="HTO13" s="4"/>
      <c r="HTP13" s="4"/>
      <c r="HTQ13" s="4"/>
      <c r="HTR13" s="4"/>
      <c r="HTS13" s="4"/>
      <c r="HTT13" s="4"/>
      <c r="HTU13" s="4"/>
      <c r="HTV13" s="4"/>
      <c r="HTW13" s="4"/>
      <c r="HTX13" s="4"/>
      <c r="HTY13" s="4"/>
      <c r="HUC13" s="4"/>
      <c r="HUD13" s="4"/>
      <c r="HUE13" s="4"/>
      <c r="HUF13" s="4"/>
      <c r="HUG13" s="4"/>
      <c r="HUH13" s="4"/>
      <c r="HUI13" s="4"/>
      <c r="HUJ13" s="4"/>
      <c r="HUK13" s="4"/>
      <c r="HUL13" s="4"/>
      <c r="HUM13" s="4"/>
      <c r="HUN13" s="4"/>
      <c r="HUR13" s="4"/>
      <c r="HUS13" s="4"/>
      <c r="HUT13" s="4"/>
      <c r="HUU13" s="4"/>
      <c r="HUV13" s="4"/>
      <c r="HUW13" s="4"/>
      <c r="HUX13" s="4"/>
      <c r="HUY13" s="4"/>
      <c r="HUZ13" s="4"/>
      <c r="HVA13" s="4"/>
      <c r="HVB13" s="4"/>
      <c r="HVC13" s="4"/>
      <c r="HVG13" s="4"/>
      <c r="HVH13" s="4"/>
      <c r="HVI13" s="4"/>
      <c r="HVJ13" s="4"/>
      <c r="HVK13" s="4"/>
      <c r="HVL13" s="4"/>
      <c r="HVM13" s="4"/>
      <c r="HVN13" s="4"/>
      <c r="HVO13" s="4"/>
      <c r="HVP13" s="4"/>
      <c r="HVQ13" s="4"/>
      <c r="HVR13" s="4"/>
      <c r="HVV13" s="4"/>
      <c r="HVW13" s="4"/>
      <c r="HVX13" s="4"/>
      <c r="HVY13" s="4"/>
      <c r="HVZ13" s="4"/>
      <c r="HWA13" s="4"/>
      <c r="HWB13" s="4"/>
      <c r="HWC13" s="4"/>
      <c r="HWD13" s="4"/>
      <c r="HWE13" s="4"/>
      <c r="HWF13" s="4"/>
      <c r="HWG13" s="4"/>
      <c r="HWK13" s="4"/>
      <c r="HWL13" s="4"/>
      <c r="HWM13" s="4"/>
      <c r="HWN13" s="4"/>
      <c r="HWO13" s="4"/>
      <c r="HWP13" s="4"/>
      <c r="HWQ13" s="4"/>
      <c r="HWR13" s="4"/>
      <c r="HWS13" s="4"/>
      <c r="HWT13" s="4"/>
      <c r="HWU13" s="4"/>
      <c r="HWV13" s="4"/>
      <c r="HWZ13" s="4"/>
      <c r="HXA13" s="4"/>
      <c r="HXB13" s="4"/>
      <c r="HXC13" s="4"/>
      <c r="HXD13" s="4"/>
      <c r="HXE13" s="4"/>
      <c r="HXF13" s="4"/>
      <c r="HXG13" s="4"/>
      <c r="HXH13" s="4"/>
      <c r="HXI13" s="4"/>
      <c r="HXJ13" s="4"/>
      <c r="HXK13" s="4"/>
      <c r="HXO13" s="4"/>
      <c r="HXP13" s="4"/>
      <c r="HXQ13" s="4"/>
      <c r="HXR13" s="4"/>
      <c r="HXS13" s="4"/>
      <c r="HXT13" s="4"/>
      <c r="HXU13" s="4"/>
      <c r="HXV13" s="4"/>
      <c r="HXW13" s="4"/>
      <c r="HXX13" s="4"/>
      <c r="HXY13" s="4"/>
      <c r="HXZ13" s="4"/>
      <c r="HYD13" s="4"/>
      <c r="HYE13" s="4"/>
      <c r="HYF13" s="4"/>
      <c r="HYG13" s="4"/>
      <c r="HYH13" s="4"/>
      <c r="HYI13" s="4"/>
      <c r="HYJ13" s="4"/>
      <c r="HYK13" s="4"/>
      <c r="HYL13" s="4"/>
      <c r="HYM13" s="4"/>
      <c r="HYN13" s="4"/>
      <c r="HYO13" s="4"/>
      <c r="HYS13" s="4"/>
      <c r="HYT13" s="4"/>
      <c r="HYU13" s="4"/>
      <c r="HYV13" s="4"/>
      <c r="HYW13" s="4"/>
      <c r="HYX13" s="4"/>
      <c r="HYY13" s="4"/>
      <c r="HYZ13" s="4"/>
      <c r="HZA13" s="4"/>
      <c r="HZB13" s="4"/>
      <c r="HZC13" s="4"/>
      <c r="HZD13" s="4"/>
      <c r="HZH13" s="4"/>
      <c r="HZI13" s="4"/>
      <c r="HZJ13" s="4"/>
      <c r="HZK13" s="4"/>
      <c r="HZL13" s="4"/>
      <c r="HZM13" s="4"/>
      <c r="HZN13" s="4"/>
      <c r="HZO13" s="4"/>
      <c r="HZP13" s="4"/>
      <c r="HZQ13" s="4"/>
      <c r="HZR13" s="4"/>
      <c r="HZS13" s="4"/>
      <c r="HZW13" s="4"/>
      <c r="HZX13" s="4"/>
      <c r="HZY13" s="4"/>
      <c r="HZZ13" s="4"/>
      <c r="IAA13" s="4"/>
      <c r="IAB13" s="4"/>
      <c r="IAC13" s="4"/>
      <c r="IAD13" s="4"/>
      <c r="IAE13" s="4"/>
      <c r="IAF13" s="4"/>
      <c r="IAG13" s="4"/>
      <c r="IAH13" s="4"/>
      <c r="IAL13" s="4"/>
      <c r="IAM13" s="4"/>
      <c r="IAN13" s="4"/>
      <c r="IAO13" s="4"/>
      <c r="IAP13" s="4"/>
      <c r="IAQ13" s="4"/>
      <c r="IAR13" s="4"/>
      <c r="IAS13" s="4"/>
      <c r="IAT13" s="4"/>
      <c r="IAU13" s="4"/>
      <c r="IAV13" s="4"/>
      <c r="IAW13" s="4"/>
      <c r="IBA13" s="4"/>
      <c r="IBB13" s="4"/>
      <c r="IBC13" s="4"/>
      <c r="IBD13" s="4"/>
      <c r="IBE13" s="4"/>
      <c r="IBF13" s="4"/>
      <c r="IBG13" s="4"/>
      <c r="IBH13" s="4"/>
      <c r="IBI13" s="4"/>
      <c r="IBJ13" s="4"/>
      <c r="IBK13" s="4"/>
      <c r="IBL13" s="4"/>
      <c r="IBP13" s="4"/>
      <c r="IBQ13" s="4"/>
      <c r="IBR13" s="4"/>
      <c r="IBS13" s="4"/>
      <c r="IBT13" s="4"/>
      <c r="IBU13" s="4"/>
      <c r="IBV13" s="4"/>
      <c r="IBW13" s="4"/>
      <c r="IBX13" s="4"/>
      <c r="IBY13" s="4"/>
      <c r="IBZ13" s="4"/>
      <c r="ICA13" s="4"/>
      <c r="ICE13" s="4"/>
      <c r="ICF13" s="4"/>
      <c r="ICG13" s="4"/>
      <c r="ICH13" s="4"/>
      <c r="ICI13" s="4"/>
      <c r="ICJ13" s="4"/>
      <c r="ICK13" s="4"/>
      <c r="ICL13" s="4"/>
      <c r="ICM13" s="4"/>
      <c r="ICN13" s="4"/>
      <c r="ICO13" s="4"/>
      <c r="ICP13" s="4"/>
      <c r="ICT13" s="4"/>
      <c r="ICU13" s="4"/>
      <c r="ICV13" s="4"/>
      <c r="ICW13" s="4"/>
      <c r="ICX13" s="4"/>
      <c r="ICY13" s="4"/>
      <c r="ICZ13" s="4"/>
      <c r="IDA13" s="4"/>
      <c r="IDB13" s="4"/>
      <c r="IDC13" s="4"/>
      <c r="IDD13" s="4"/>
      <c r="IDE13" s="4"/>
      <c r="IDI13" s="4"/>
      <c r="IDJ13" s="4"/>
      <c r="IDK13" s="4"/>
      <c r="IDL13" s="4"/>
      <c r="IDM13" s="4"/>
      <c r="IDN13" s="4"/>
      <c r="IDO13" s="4"/>
      <c r="IDP13" s="4"/>
      <c r="IDQ13" s="4"/>
      <c r="IDR13" s="4"/>
      <c r="IDS13" s="4"/>
      <c r="IDT13" s="4"/>
      <c r="IDX13" s="4"/>
      <c r="IDY13" s="4"/>
      <c r="IDZ13" s="4"/>
      <c r="IEA13" s="4"/>
      <c r="IEB13" s="4"/>
      <c r="IEC13" s="4"/>
      <c r="IED13" s="4"/>
      <c r="IEE13" s="4"/>
      <c r="IEF13" s="4"/>
      <c r="IEG13" s="4"/>
      <c r="IEH13" s="4"/>
      <c r="IEI13" s="4"/>
      <c r="IEM13" s="4"/>
      <c r="IEN13" s="4"/>
      <c r="IEO13" s="4"/>
      <c r="IEP13" s="4"/>
      <c r="IEQ13" s="4"/>
      <c r="IER13" s="4"/>
      <c r="IES13" s="4"/>
      <c r="IET13" s="4"/>
      <c r="IEU13" s="4"/>
      <c r="IEV13" s="4"/>
      <c r="IEW13" s="4"/>
      <c r="IEX13" s="4"/>
      <c r="IFB13" s="4"/>
      <c r="IFC13" s="4"/>
      <c r="IFD13" s="4"/>
      <c r="IFE13" s="4"/>
      <c r="IFF13" s="4"/>
      <c r="IFG13" s="4"/>
      <c r="IFH13" s="4"/>
      <c r="IFI13" s="4"/>
      <c r="IFJ13" s="4"/>
      <c r="IFK13" s="4"/>
      <c r="IFL13" s="4"/>
      <c r="IFM13" s="4"/>
      <c r="IFQ13" s="4"/>
      <c r="IFR13" s="4"/>
      <c r="IFS13" s="4"/>
      <c r="IFT13" s="4"/>
      <c r="IFU13" s="4"/>
      <c r="IFV13" s="4"/>
      <c r="IFW13" s="4"/>
      <c r="IFX13" s="4"/>
      <c r="IFY13" s="4"/>
      <c r="IFZ13" s="4"/>
      <c r="IGA13" s="4"/>
      <c r="IGB13" s="4"/>
      <c r="IGF13" s="4"/>
      <c r="IGG13" s="4"/>
      <c r="IGH13" s="4"/>
      <c r="IGI13" s="4"/>
      <c r="IGJ13" s="4"/>
      <c r="IGK13" s="4"/>
      <c r="IGL13" s="4"/>
      <c r="IGM13" s="4"/>
      <c r="IGN13" s="4"/>
      <c r="IGO13" s="4"/>
      <c r="IGP13" s="4"/>
      <c r="IGQ13" s="4"/>
      <c r="IGU13" s="4"/>
      <c r="IGV13" s="4"/>
      <c r="IGW13" s="4"/>
      <c r="IGX13" s="4"/>
      <c r="IGY13" s="4"/>
      <c r="IGZ13" s="4"/>
      <c r="IHA13" s="4"/>
      <c r="IHB13" s="4"/>
      <c r="IHC13" s="4"/>
      <c r="IHD13" s="4"/>
      <c r="IHE13" s="4"/>
      <c r="IHF13" s="4"/>
      <c r="IHJ13" s="4"/>
      <c r="IHK13" s="4"/>
      <c r="IHL13" s="4"/>
      <c r="IHM13" s="4"/>
      <c r="IHN13" s="4"/>
      <c r="IHO13" s="4"/>
      <c r="IHP13" s="4"/>
      <c r="IHQ13" s="4"/>
      <c r="IHR13" s="4"/>
      <c r="IHS13" s="4"/>
      <c r="IHT13" s="4"/>
      <c r="IHU13" s="4"/>
      <c r="IHY13" s="4"/>
      <c r="IHZ13" s="4"/>
      <c r="IIA13" s="4"/>
      <c r="IIB13" s="4"/>
      <c r="IIC13" s="4"/>
      <c r="IID13" s="4"/>
      <c r="IIE13" s="4"/>
      <c r="IIF13" s="4"/>
      <c r="IIG13" s="4"/>
      <c r="IIH13" s="4"/>
      <c r="III13" s="4"/>
      <c r="IIJ13" s="4"/>
      <c r="IIN13" s="4"/>
      <c r="IIO13" s="4"/>
      <c r="IIP13" s="4"/>
      <c r="IIQ13" s="4"/>
      <c r="IIR13" s="4"/>
      <c r="IIS13" s="4"/>
      <c r="IIT13" s="4"/>
      <c r="IIU13" s="4"/>
      <c r="IIV13" s="4"/>
      <c r="IIW13" s="4"/>
      <c r="IIX13" s="4"/>
      <c r="IIY13" s="4"/>
      <c r="IJC13" s="4"/>
      <c r="IJD13" s="4"/>
      <c r="IJE13" s="4"/>
      <c r="IJF13" s="4"/>
      <c r="IJG13" s="4"/>
      <c r="IJH13" s="4"/>
      <c r="IJI13" s="4"/>
      <c r="IJJ13" s="4"/>
      <c r="IJK13" s="4"/>
      <c r="IJL13" s="4"/>
      <c r="IJM13" s="4"/>
      <c r="IJN13" s="4"/>
      <c r="IJR13" s="4"/>
      <c r="IJS13" s="4"/>
      <c r="IJT13" s="4"/>
      <c r="IJU13" s="4"/>
      <c r="IJV13" s="4"/>
      <c r="IJW13" s="4"/>
      <c r="IJX13" s="4"/>
      <c r="IJY13" s="4"/>
      <c r="IJZ13" s="4"/>
      <c r="IKA13" s="4"/>
      <c r="IKB13" s="4"/>
      <c r="IKC13" s="4"/>
      <c r="IKG13" s="4"/>
      <c r="IKH13" s="4"/>
      <c r="IKI13" s="4"/>
      <c r="IKJ13" s="4"/>
      <c r="IKK13" s="4"/>
      <c r="IKL13" s="4"/>
      <c r="IKM13" s="4"/>
      <c r="IKN13" s="4"/>
      <c r="IKO13" s="4"/>
      <c r="IKP13" s="4"/>
      <c r="IKQ13" s="4"/>
      <c r="IKR13" s="4"/>
      <c r="IKV13" s="4"/>
      <c r="IKW13" s="4"/>
      <c r="IKX13" s="4"/>
      <c r="IKY13" s="4"/>
      <c r="IKZ13" s="4"/>
      <c r="ILA13" s="4"/>
      <c r="ILB13" s="4"/>
      <c r="ILC13" s="4"/>
      <c r="ILD13" s="4"/>
      <c r="ILE13" s="4"/>
      <c r="ILF13" s="4"/>
      <c r="ILG13" s="4"/>
      <c r="ILK13" s="4"/>
      <c r="ILL13" s="4"/>
      <c r="ILM13" s="4"/>
      <c r="ILN13" s="4"/>
      <c r="ILO13" s="4"/>
      <c r="ILP13" s="4"/>
      <c r="ILQ13" s="4"/>
      <c r="ILR13" s="4"/>
      <c r="ILS13" s="4"/>
      <c r="ILT13" s="4"/>
      <c r="ILU13" s="4"/>
      <c r="ILV13" s="4"/>
      <c r="ILZ13" s="4"/>
      <c r="IMA13" s="4"/>
      <c r="IMB13" s="4"/>
      <c r="IMC13" s="4"/>
      <c r="IMD13" s="4"/>
      <c r="IME13" s="4"/>
      <c r="IMF13" s="4"/>
      <c r="IMG13" s="4"/>
      <c r="IMH13" s="4"/>
      <c r="IMI13" s="4"/>
      <c r="IMJ13" s="4"/>
      <c r="IMK13" s="4"/>
      <c r="IMO13" s="4"/>
      <c r="IMP13" s="4"/>
      <c r="IMQ13" s="4"/>
      <c r="IMR13" s="4"/>
      <c r="IMS13" s="4"/>
      <c r="IMT13" s="4"/>
      <c r="IMU13" s="4"/>
      <c r="IMV13" s="4"/>
      <c r="IMW13" s="4"/>
      <c r="IMX13" s="4"/>
      <c r="IMY13" s="4"/>
      <c r="IMZ13" s="4"/>
      <c r="IND13" s="4"/>
      <c r="INE13" s="4"/>
      <c r="INF13" s="4"/>
      <c r="ING13" s="4"/>
      <c r="INH13" s="4"/>
      <c r="INI13" s="4"/>
      <c r="INJ13" s="4"/>
      <c r="INK13" s="4"/>
      <c r="INL13" s="4"/>
      <c r="INM13" s="4"/>
      <c r="INN13" s="4"/>
      <c r="INO13" s="4"/>
      <c r="INS13" s="4"/>
      <c r="INT13" s="4"/>
      <c r="INU13" s="4"/>
      <c r="INV13" s="4"/>
      <c r="INW13" s="4"/>
      <c r="INX13" s="4"/>
      <c r="INY13" s="4"/>
      <c r="INZ13" s="4"/>
      <c r="IOA13" s="4"/>
      <c r="IOB13" s="4"/>
      <c r="IOC13" s="4"/>
      <c r="IOD13" s="4"/>
      <c r="IOH13" s="4"/>
      <c r="IOI13" s="4"/>
      <c r="IOJ13" s="4"/>
      <c r="IOK13" s="4"/>
      <c r="IOL13" s="4"/>
      <c r="IOM13" s="4"/>
      <c r="ION13" s="4"/>
      <c r="IOO13" s="4"/>
      <c r="IOP13" s="4"/>
      <c r="IOQ13" s="4"/>
      <c r="IOR13" s="4"/>
      <c r="IOS13" s="4"/>
      <c r="IOW13" s="4"/>
      <c r="IOX13" s="4"/>
      <c r="IOY13" s="4"/>
      <c r="IOZ13" s="4"/>
      <c r="IPA13" s="4"/>
      <c r="IPB13" s="4"/>
      <c r="IPC13" s="4"/>
      <c r="IPD13" s="4"/>
      <c r="IPE13" s="4"/>
      <c r="IPF13" s="4"/>
      <c r="IPG13" s="4"/>
      <c r="IPH13" s="4"/>
      <c r="IPL13" s="4"/>
      <c r="IPM13" s="4"/>
      <c r="IPN13" s="4"/>
      <c r="IPO13" s="4"/>
      <c r="IPP13" s="4"/>
      <c r="IPQ13" s="4"/>
      <c r="IPR13" s="4"/>
      <c r="IPS13" s="4"/>
      <c r="IPT13" s="4"/>
      <c r="IPU13" s="4"/>
      <c r="IPV13" s="4"/>
      <c r="IPW13" s="4"/>
      <c r="IQA13" s="4"/>
      <c r="IQB13" s="4"/>
      <c r="IQC13" s="4"/>
      <c r="IQD13" s="4"/>
      <c r="IQE13" s="4"/>
      <c r="IQF13" s="4"/>
      <c r="IQG13" s="4"/>
      <c r="IQH13" s="4"/>
      <c r="IQI13" s="4"/>
      <c r="IQJ13" s="4"/>
      <c r="IQK13" s="4"/>
      <c r="IQL13" s="4"/>
      <c r="IQP13" s="4"/>
      <c r="IQQ13" s="4"/>
      <c r="IQR13" s="4"/>
      <c r="IQS13" s="4"/>
      <c r="IQT13" s="4"/>
      <c r="IQU13" s="4"/>
      <c r="IQV13" s="4"/>
      <c r="IQW13" s="4"/>
      <c r="IQX13" s="4"/>
      <c r="IQY13" s="4"/>
      <c r="IQZ13" s="4"/>
      <c r="IRA13" s="4"/>
      <c r="IRE13" s="4"/>
      <c r="IRF13" s="4"/>
      <c r="IRG13" s="4"/>
      <c r="IRH13" s="4"/>
      <c r="IRI13" s="4"/>
      <c r="IRJ13" s="4"/>
      <c r="IRK13" s="4"/>
      <c r="IRL13" s="4"/>
      <c r="IRM13" s="4"/>
      <c r="IRN13" s="4"/>
      <c r="IRO13" s="4"/>
      <c r="IRP13" s="4"/>
      <c r="IRT13" s="4"/>
      <c r="IRU13" s="4"/>
      <c r="IRV13" s="4"/>
      <c r="IRW13" s="4"/>
      <c r="IRX13" s="4"/>
      <c r="IRY13" s="4"/>
      <c r="IRZ13" s="4"/>
      <c r="ISA13" s="4"/>
      <c r="ISB13" s="4"/>
      <c r="ISC13" s="4"/>
      <c r="ISD13" s="4"/>
      <c r="ISE13" s="4"/>
      <c r="ISI13" s="4"/>
      <c r="ISJ13" s="4"/>
      <c r="ISK13" s="4"/>
      <c r="ISL13" s="4"/>
      <c r="ISM13" s="4"/>
      <c r="ISN13" s="4"/>
      <c r="ISO13" s="4"/>
      <c r="ISP13" s="4"/>
      <c r="ISQ13" s="4"/>
      <c r="ISR13" s="4"/>
      <c r="ISS13" s="4"/>
      <c r="IST13" s="4"/>
      <c r="ISX13" s="4"/>
      <c r="ISY13" s="4"/>
      <c r="ISZ13" s="4"/>
      <c r="ITA13" s="4"/>
      <c r="ITB13" s="4"/>
      <c r="ITC13" s="4"/>
      <c r="ITD13" s="4"/>
      <c r="ITE13" s="4"/>
      <c r="ITF13" s="4"/>
      <c r="ITG13" s="4"/>
      <c r="ITH13" s="4"/>
      <c r="ITI13" s="4"/>
      <c r="ITM13" s="4"/>
      <c r="ITN13" s="4"/>
      <c r="ITO13" s="4"/>
      <c r="ITP13" s="4"/>
      <c r="ITQ13" s="4"/>
      <c r="ITR13" s="4"/>
      <c r="ITS13" s="4"/>
      <c r="ITT13" s="4"/>
      <c r="ITU13" s="4"/>
      <c r="ITV13" s="4"/>
      <c r="ITW13" s="4"/>
      <c r="ITX13" s="4"/>
      <c r="IUB13" s="4"/>
      <c r="IUC13" s="4"/>
      <c r="IUD13" s="4"/>
      <c r="IUE13" s="4"/>
      <c r="IUF13" s="4"/>
      <c r="IUG13" s="4"/>
      <c r="IUH13" s="4"/>
      <c r="IUI13" s="4"/>
      <c r="IUJ13" s="4"/>
      <c r="IUK13" s="4"/>
      <c r="IUL13" s="4"/>
      <c r="IUM13" s="4"/>
      <c r="IUQ13" s="4"/>
      <c r="IUR13" s="4"/>
      <c r="IUS13" s="4"/>
      <c r="IUT13" s="4"/>
      <c r="IUU13" s="4"/>
      <c r="IUV13" s="4"/>
      <c r="IUW13" s="4"/>
      <c r="IUX13" s="4"/>
      <c r="IUY13" s="4"/>
      <c r="IUZ13" s="4"/>
      <c r="IVA13" s="4"/>
      <c r="IVB13" s="4"/>
      <c r="IVF13" s="4"/>
      <c r="IVG13" s="4"/>
      <c r="IVH13" s="4"/>
      <c r="IVI13" s="4"/>
      <c r="IVJ13" s="4"/>
      <c r="IVK13" s="4"/>
      <c r="IVL13" s="4"/>
      <c r="IVM13" s="4"/>
      <c r="IVN13" s="4"/>
      <c r="IVO13" s="4"/>
      <c r="IVP13" s="4"/>
      <c r="IVQ13" s="4"/>
      <c r="IVU13" s="4"/>
      <c r="IVV13" s="4"/>
      <c r="IVW13" s="4"/>
      <c r="IVX13" s="4"/>
      <c r="IVY13" s="4"/>
      <c r="IVZ13" s="4"/>
      <c r="IWA13" s="4"/>
      <c r="IWB13" s="4"/>
      <c r="IWC13" s="4"/>
      <c r="IWD13" s="4"/>
      <c r="IWE13" s="4"/>
      <c r="IWF13" s="4"/>
      <c r="IWJ13" s="4"/>
      <c r="IWK13" s="4"/>
      <c r="IWL13" s="4"/>
      <c r="IWM13" s="4"/>
      <c r="IWN13" s="4"/>
      <c r="IWO13" s="4"/>
      <c r="IWP13" s="4"/>
      <c r="IWQ13" s="4"/>
      <c r="IWR13" s="4"/>
      <c r="IWS13" s="4"/>
      <c r="IWT13" s="4"/>
      <c r="IWU13" s="4"/>
      <c r="IWY13" s="4"/>
      <c r="IWZ13" s="4"/>
      <c r="IXA13" s="4"/>
      <c r="IXB13" s="4"/>
      <c r="IXC13" s="4"/>
      <c r="IXD13" s="4"/>
      <c r="IXE13" s="4"/>
      <c r="IXF13" s="4"/>
      <c r="IXG13" s="4"/>
      <c r="IXH13" s="4"/>
      <c r="IXI13" s="4"/>
      <c r="IXJ13" s="4"/>
      <c r="IXN13" s="4"/>
      <c r="IXO13" s="4"/>
      <c r="IXP13" s="4"/>
      <c r="IXQ13" s="4"/>
      <c r="IXR13" s="4"/>
      <c r="IXS13" s="4"/>
      <c r="IXT13" s="4"/>
      <c r="IXU13" s="4"/>
      <c r="IXV13" s="4"/>
      <c r="IXW13" s="4"/>
      <c r="IXX13" s="4"/>
      <c r="IXY13" s="4"/>
      <c r="IYC13" s="4"/>
      <c r="IYD13" s="4"/>
      <c r="IYE13" s="4"/>
      <c r="IYF13" s="4"/>
      <c r="IYG13" s="4"/>
      <c r="IYH13" s="4"/>
      <c r="IYI13" s="4"/>
      <c r="IYJ13" s="4"/>
      <c r="IYK13" s="4"/>
      <c r="IYL13" s="4"/>
      <c r="IYM13" s="4"/>
      <c r="IYN13" s="4"/>
      <c r="IYR13" s="4"/>
      <c r="IYS13" s="4"/>
      <c r="IYT13" s="4"/>
      <c r="IYU13" s="4"/>
      <c r="IYV13" s="4"/>
      <c r="IYW13" s="4"/>
      <c r="IYX13" s="4"/>
      <c r="IYY13" s="4"/>
      <c r="IYZ13" s="4"/>
      <c r="IZA13" s="4"/>
      <c r="IZB13" s="4"/>
      <c r="IZC13" s="4"/>
      <c r="IZG13" s="4"/>
      <c r="IZH13" s="4"/>
      <c r="IZI13" s="4"/>
      <c r="IZJ13" s="4"/>
      <c r="IZK13" s="4"/>
      <c r="IZL13" s="4"/>
      <c r="IZM13" s="4"/>
      <c r="IZN13" s="4"/>
      <c r="IZO13" s="4"/>
      <c r="IZP13" s="4"/>
      <c r="IZQ13" s="4"/>
      <c r="IZR13" s="4"/>
      <c r="IZV13" s="4"/>
      <c r="IZW13" s="4"/>
      <c r="IZX13" s="4"/>
      <c r="IZY13" s="4"/>
      <c r="IZZ13" s="4"/>
      <c r="JAA13" s="4"/>
      <c r="JAB13" s="4"/>
      <c r="JAC13" s="4"/>
      <c r="JAD13" s="4"/>
      <c r="JAE13" s="4"/>
      <c r="JAF13" s="4"/>
      <c r="JAG13" s="4"/>
      <c r="JAK13" s="4"/>
      <c r="JAL13" s="4"/>
      <c r="JAM13" s="4"/>
      <c r="JAN13" s="4"/>
      <c r="JAO13" s="4"/>
      <c r="JAP13" s="4"/>
      <c r="JAQ13" s="4"/>
      <c r="JAR13" s="4"/>
      <c r="JAS13" s="4"/>
      <c r="JAT13" s="4"/>
      <c r="JAU13" s="4"/>
      <c r="JAV13" s="4"/>
      <c r="JAZ13" s="4"/>
      <c r="JBA13" s="4"/>
      <c r="JBB13" s="4"/>
      <c r="JBC13" s="4"/>
      <c r="JBD13" s="4"/>
      <c r="JBE13" s="4"/>
      <c r="JBF13" s="4"/>
      <c r="JBG13" s="4"/>
      <c r="JBH13" s="4"/>
      <c r="JBI13" s="4"/>
      <c r="JBJ13" s="4"/>
      <c r="JBK13" s="4"/>
      <c r="JBO13" s="4"/>
      <c r="JBP13" s="4"/>
      <c r="JBQ13" s="4"/>
      <c r="JBR13" s="4"/>
      <c r="JBS13" s="4"/>
      <c r="JBT13" s="4"/>
      <c r="JBU13" s="4"/>
      <c r="JBV13" s="4"/>
      <c r="JBW13" s="4"/>
      <c r="JBX13" s="4"/>
      <c r="JBY13" s="4"/>
      <c r="JBZ13" s="4"/>
      <c r="JCD13" s="4"/>
      <c r="JCE13" s="4"/>
      <c r="JCF13" s="4"/>
      <c r="JCG13" s="4"/>
      <c r="JCH13" s="4"/>
      <c r="JCI13" s="4"/>
      <c r="JCJ13" s="4"/>
      <c r="JCK13" s="4"/>
      <c r="JCL13" s="4"/>
      <c r="JCM13" s="4"/>
      <c r="JCN13" s="4"/>
      <c r="JCO13" s="4"/>
      <c r="JCS13" s="4"/>
      <c r="JCT13" s="4"/>
      <c r="JCU13" s="4"/>
      <c r="JCV13" s="4"/>
      <c r="JCW13" s="4"/>
      <c r="JCX13" s="4"/>
      <c r="JCY13" s="4"/>
      <c r="JCZ13" s="4"/>
      <c r="JDA13" s="4"/>
      <c r="JDB13" s="4"/>
      <c r="JDC13" s="4"/>
      <c r="JDD13" s="4"/>
      <c r="JDH13" s="4"/>
      <c r="JDI13" s="4"/>
      <c r="JDJ13" s="4"/>
      <c r="JDK13" s="4"/>
      <c r="JDL13" s="4"/>
      <c r="JDM13" s="4"/>
      <c r="JDN13" s="4"/>
      <c r="JDO13" s="4"/>
      <c r="JDP13" s="4"/>
      <c r="JDQ13" s="4"/>
      <c r="JDR13" s="4"/>
      <c r="JDS13" s="4"/>
      <c r="JDW13" s="4"/>
      <c r="JDX13" s="4"/>
      <c r="JDY13" s="4"/>
      <c r="JDZ13" s="4"/>
      <c r="JEA13" s="4"/>
      <c r="JEB13" s="4"/>
      <c r="JEC13" s="4"/>
      <c r="JED13" s="4"/>
      <c r="JEE13" s="4"/>
      <c r="JEF13" s="4"/>
      <c r="JEG13" s="4"/>
      <c r="JEH13" s="4"/>
      <c r="JEL13" s="4"/>
      <c r="JEM13" s="4"/>
      <c r="JEN13" s="4"/>
      <c r="JEO13" s="4"/>
      <c r="JEP13" s="4"/>
      <c r="JEQ13" s="4"/>
      <c r="JER13" s="4"/>
      <c r="JES13" s="4"/>
      <c r="JET13" s="4"/>
      <c r="JEU13" s="4"/>
      <c r="JEV13" s="4"/>
      <c r="JEW13" s="4"/>
      <c r="JFA13" s="4"/>
      <c r="JFB13" s="4"/>
      <c r="JFC13" s="4"/>
      <c r="JFD13" s="4"/>
      <c r="JFE13" s="4"/>
      <c r="JFF13" s="4"/>
      <c r="JFG13" s="4"/>
      <c r="JFH13" s="4"/>
      <c r="JFI13" s="4"/>
      <c r="JFJ13" s="4"/>
      <c r="JFK13" s="4"/>
      <c r="JFL13" s="4"/>
      <c r="JFP13" s="4"/>
      <c r="JFQ13" s="4"/>
      <c r="JFR13" s="4"/>
      <c r="JFS13" s="4"/>
      <c r="JFT13" s="4"/>
      <c r="JFU13" s="4"/>
      <c r="JFV13" s="4"/>
      <c r="JFW13" s="4"/>
      <c r="JFX13" s="4"/>
      <c r="JFY13" s="4"/>
      <c r="JFZ13" s="4"/>
      <c r="JGA13" s="4"/>
      <c r="JGE13" s="4"/>
      <c r="JGF13" s="4"/>
      <c r="JGG13" s="4"/>
      <c r="JGH13" s="4"/>
      <c r="JGI13" s="4"/>
      <c r="JGJ13" s="4"/>
      <c r="JGK13" s="4"/>
      <c r="JGL13" s="4"/>
      <c r="JGM13" s="4"/>
      <c r="JGN13" s="4"/>
      <c r="JGO13" s="4"/>
      <c r="JGP13" s="4"/>
      <c r="JGT13" s="4"/>
      <c r="JGU13" s="4"/>
      <c r="JGV13" s="4"/>
      <c r="JGW13" s="4"/>
      <c r="JGX13" s="4"/>
      <c r="JGY13" s="4"/>
      <c r="JGZ13" s="4"/>
      <c r="JHA13" s="4"/>
      <c r="JHB13" s="4"/>
      <c r="JHC13" s="4"/>
      <c r="JHD13" s="4"/>
      <c r="JHE13" s="4"/>
      <c r="JHI13" s="4"/>
      <c r="JHJ13" s="4"/>
      <c r="JHK13" s="4"/>
      <c r="JHL13" s="4"/>
      <c r="JHM13" s="4"/>
      <c r="JHN13" s="4"/>
      <c r="JHO13" s="4"/>
      <c r="JHP13" s="4"/>
      <c r="JHQ13" s="4"/>
      <c r="JHR13" s="4"/>
      <c r="JHS13" s="4"/>
      <c r="JHT13" s="4"/>
      <c r="JHX13" s="4"/>
      <c r="JHY13" s="4"/>
      <c r="JHZ13" s="4"/>
      <c r="JIA13" s="4"/>
      <c r="JIB13" s="4"/>
      <c r="JIC13" s="4"/>
      <c r="JID13" s="4"/>
      <c r="JIE13" s="4"/>
      <c r="JIF13" s="4"/>
      <c r="JIG13" s="4"/>
      <c r="JIH13" s="4"/>
      <c r="JII13" s="4"/>
      <c r="JIM13" s="4"/>
      <c r="JIN13" s="4"/>
      <c r="JIO13" s="4"/>
      <c r="JIP13" s="4"/>
      <c r="JIQ13" s="4"/>
      <c r="JIR13" s="4"/>
      <c r="JIS13" s="4"/>
      <c r="JIT13" s="4"/>
      <c r="JIU13" s="4"/>
      <c r="JIV13" s="4"/>
      <c r="JIW13" s="4"/>
      <c r="JIX13" s="4"/>
      <c r="JJB13" s="4"/>
      <c r="JJC13" s="4"/>
      <c r="JJD13" s="4"/>
      <c r="JJE13" s="4"/>
      <c r="JJF13" s="4"/>
      <c r="JJG13" s="4"/>
      <c r="JJH13" s="4"/>
      <c r="JJI13" s="4"/>
      <c r="JJJ13" s="4"/>
      <c r="JJK13" s="4"/>
      <c r="JJL13" s="4"/>
      <c r="JJM13" s="4"/>
      <c r="JJQ13" s="4"/>
      <c r="JJR13" s="4"/>
      <c r="JJS13" s="4"/>
      <c r="JJT13" s="4"/>
      <c r="JJU13" s="4"/>
      <c r="JJV13" s="4"/>
      <c r="JJW13" s="4"/>
      <c r="JJX13" s="4"/>
      <c r="JJY13" s="4"/>
      <c r="JJZ13" s="4"/>
      <c r="JKA13" s="4"/>
      <c r="JKB13" s="4"/>
      <c r="JKF13" s="4"/>
      <c r="JKG13" s="4"/>
      <c r="JKH13" s="4"/>
      <c r="JKI13" s="4"/>
      <c r="JKJ13" s="4"/>
      <c r="JKK13" s="4"/>
      <c r="JKL13" s="4"/>
      <c r="JKM13" s="4"/>
      <c r="JKN13" s="4"/>
      <c r="JKO13" s="4"/>
      <c r="JKP13" s="4"/>
      <c r="JKQ13" s="4"/>
      <c r="JKU13" s="4"/>
      <c r="JKV13" s="4"/>
      <c r="JKW13" s="4"/>
      <c r="JKX13" s="4"/>
      <c r="JKY13" s="4"/>
      <c r="JKZ13" s="4"/>
      <c r="JLA13" s="4"/>
      <c r="JLB13" s="4"/>
      <c r="JLC13" s="4"/>
      <c r="JLD13" s="4"/>
      <c r="JLE13" s="4"/>
      <c r="JLF13" s="4"/>
      <c r="JLJ13" s="4"/>
      <c r="JLK13" s="4"/>
      <c r="JLL13" s="4"/>
      <c r="JLM13" s="4"/>
      <c r="JLN13" s="4"/>
      <c r="JLO13" s="4"/>
      <c r="JLP13" s="4"/>
      <c r="JLQ13" s="4"/>
      <c r="JLR13" s="4"/>
      <c r="JLS13" s="4"/>
      <c r="JLT13" s="4"/>
      <c r="JLU13" s="4"/>
      <c r="JLY13" s="4"/>
      <c r="JLZ13" s="4"/>
      <c r="JMA13" s="4"/>
      <c r="JMB13" s="4"/>
      <c r="JMC13" s="4"/>
      <c r="JMD13" s="4"/>
      <c r="JME13" s="4"/>
      <c r="JMF13" s="4"/>
      <c r="JMG13" s="4"/>
      <c r="JMH13" s="4"/>
      <c r="JMI13" s="4"/>
      <c r="JMJ13" s="4"/>
      <c r="JMN13" s="4"/>
      <c r="JMO13" s="4"/>
      <c r="JMP13" s="4"/>
      <c r="JMQ13" s="4"/>
      <c r="JMR13" s="4"/>
      <c r="JMS13" s="4"/>
      <c r="JMT13" s="4"/>
      <c r="JMU13" s="4"/>
      <c r="JMV13" s="4"/>
      <c r="JMW13" s="4"/>
      <c r="JMX13" s="4"/>
      <c r="JMY13" s="4"/>
      <c r="JNC13" s="4"/>
      <c r="JND13" s="4"/>
      <c r="JNE13" s="4"/>
      <c r="JNF13" s="4"/>
      <c r="JNG13" s="4"/>
      <c r="JNH13" s="4"/>
      <c r="JNI13" s="4"/>
      <c r="JNJ13" s="4"/>
      <c r="JNK13" s="4"/>
      <c r="JNL13" s="4"/>
      <c r="JNM13" s="4"/>
      <c r="JNN13" s="4"/>
      <c r="JNR13" s="4"/>
      <c r="JNS13" s="4"/>
      <c r="JNT13" s="4"/>
      <c r="JNU13" s="4"/>
      <c r="JNV13" s="4"/>
      <c r="JNW13" s="4"/>
      <c r="JNX13" s="4"/>
      <c r="JNY13" s="4"/>
      <c r="JNZ13" s="4"/>
      <c r="JOA13" s="4"/>
      <c r="JOB13" s="4"/>
      <c r="JOC13" s="4"/>
      <c r="JOG13" s="4"/>
      <c r="JOH13" s="4"/>
      <c r="JOI13" s="4"/>
      <c r="JOJ13" s="4"/>
      <c r="JOK13" s="4"/>
      <c r="JOL13" s="4"/>
      <c r="JOM13" s="4"/>
      <c r="JON13" s="4"/>
      <c r="JOO13" s="4"/>
      <c r="JOP13" s="4"/>
      <c r="JOQ13" s="4"/>
      <c r="JOR13" s="4"/>
      <c r="JOV13" s="4"/>
      <c r="JOW13" s="4"/>
      <c r="JOX13" s="4"/>
      <c r="JOY13" s="4"/>
      <c r="JOZ13" s="4"/>
      <c r="JPA13" s="4"/>
      <c r="JPB13" s="4"/>
      <c r="JPC13" s="4"/>
      <c r="JPD13" s="4"/>
      <c r="JPE13" s="4"/>
      <c r="JPF13" s="4"/>
      <c r="JPG13" s="4"/>
      <c r="JPK13" s="4"/>
      <c r="JPL13" s="4"/>
      <c r="JPM13" s="4"/>
      <c r="JPN13" s="4"/>
      <c r="JPO13" s="4"/>
      <c r="JPP13" s="4"/>
      <c r="JPQ13" s="4"/>
      <c r="JPR13" s="4"/>
      <c r="JPS13" s="4"/>
      <c r="JPT13" s="4"/>
      <c r="JPU13" s="4"/>
      <c r="JPV13" s="4"/>
      <c r="JPZ13" s="4"/>
      <c r="JQA13" s="4"/>
      <c r="JQB13" s="4"/>
      <c r="JQC13" s="4"/>
      <c r="JQD13" s="4"/>
      <c r="JQE13" s="4"/>
      <c r="JQF13" s="4"/>
      <c r="JQG13" s="4"/>
      <c r="JQH13" s="4"/>
      <c r="JQI13" s="4"/>
      <c r="JQJ13" s="4"/>
      <c r="JQK13" s="4"/>
      <c r="JQO13" s="4"/>
      <c r="JQP13" s="4"/>
      <c r="JQQ13" s="4"/>
      <c r="JQR13" s="4"/>
      <c r="JQS13" s="4"/>
      <c r="JQT13" s="4"/>
      <c r="JQU13" s="4"/>
      <c r="JQV13" s="4"/>
      <c r="JQW13" s="4"/>
      <c r="JQX13" s="4"/>
      <c r="JQY13" s="4"/>
      <c r="JQZ13" s="4"/>
      <c r="JRD13" s="4"/>
      <c r="JRE13" s="4"/>
      <c r="JRF13" s="4"/>
      <c r="JRG13" s="4"/>
      <c r="JRH13" s="4"/>
      <c r="JRI13" s="4"/>
      <c r="JRJ13" s="4"/>
      <c r="JRK13" s="4"/>
      <c r="JRL13" s="4"/>
      <c r="JRM13" s="4"/>
      <c r="JRN13" s="4"/>
      <c r="JRO13" s="4"/>
      <c r="JRS13" s="4"/>
      <c r="JRT13" s="4"/>
      <c r="JRU13" s="4"/>
      <c r="JRV13" s="4"/>
      <c r="JRW13" s="4"/>
      <c r="JRX13" s="4"/>
      <c r="JRY13" s="4"/>
      <c r="JRZ13" s="4"/>
      <c r="JSA13" s="4"/>
      <c r="JSB13" s="4"/>
      <c r="JSC13" s="4"/>
      <c r="JSD13" s="4"/>
      <c r="JSH13" s="4"/>
      <c r="JSI13" s="4"/>
      <c r="JSJ13" s="4"/>
      <c r="JSK13" s="4"/>
      <c r="JSL13" s="4"/>
      <c r="JSM13" s="4"/>
      <c r="JSN13" s="4"/>
      <c r="JSO13" s="4"/>
      <c r="JSP13" s="4"/>
      <c r="JSQ13" s="4"/>
      <c r="JSR13" s="4"/>
      <c r="JSS13" s="4"/>
      <c r="JSW13" s="4"/>
      <c r="JSX13" s="4"/>
      <c r="JSY13" s="4"/>
      <c r="JSZ13" s="4"/>
      <c r="JTA13" s="4"/>
      <c r="JTB13" s="4"/>
      <c r="JTC13" s="4"/>
      <c r="JTD13" s="4"/>
      <c r="JTE13" s="4"/>
      <c r="JTF13" s="4"/>
      <c r="JTG13" s="4"/>
      <c r="JTH13" s="4"/>
      <c r="JTL13" s="4"/>
      <c r="JTM13" s="4"/>
      <c r="JTN13" s="4"/>
      <c r="JTO13" s="4"/>
      <c r="JTP13" s="4"/>
      <c r="JTQ13" s="4"/>
      <c r="JTR13" s="4"/>
      <c r="JTS13" s="4"/>
      <c r="JTT13" s="4"/>
      <c r="JTU13" s="4"/>
      <c r="JTV13" s="4"/>
      <c r="JTW13" s="4"/>
      <c r="JUA13" s="4"/>
      <c r="JUB13" s="4"/>
      <c r="JUC13" s="4"/>
      <c r="JUD13" s="4"/>
      <c r="JUE13" s="4"/>
      <c r="JUF13" s="4"/>
      <c r="JUG13" s="4"/>
      <c r="JUH13" s="4"/>
      <c r="JUI13" s="4"/>
      <c r="JUJ13" s="4"/>
      <c r="JUK13" s="4"/>
      <c r="JUL13" s="4"/>
      <c r="JUP13" s="4"/>
      <c r="JUQ13" s="4"/>
      <c r="JUR13" s="4"/>
      <c r="JUS13" s="4"/>
      <c r="JUT13" s="4"/>
      <c r="JUU13" s="4"/>
      <c r="JUV13" s="4"/>
      <c r="JUW13" s="4"/>
      <c r="JUX13" s="4"/>
      <c r="JUY13" s="4"/>
      <c r="JUZ13" s="4"/>
      <c r="JVA13" s="4"/>
      <c r="JVE13" s="4"/>
      <c r="JVF13" s="4"/>
      <c r="JVG13" s="4"/>
      <c r="JVH13" s="4"/>
      <c r="JVI13" s="4"/>
      <c r="JVJ13" s="4"/>
      <c r="JVK13" s="4"/>
      <c r="JVL13" s="4"/>
      <c r="JVM13" s="4"/>
      <c r="JVN13" s="4"/>
      <c r="JVO13" s="4"/>
      <c r="JVP13" s="4"/>
      <c r="JVT13" s="4"/>
      <c r="JVU13" s="4"/>
      <c r="JVV13" s="4"/>
      <c r="JVW13" s="4"/>
      <c r="JVX13" s="4"/>
      <c r="JVY13" s="4"/>
      <c r="JVZ13" s="4"/>
      <c r="JWA13" s="4"/>
      <c r="JWB13" s="4"/>
      <c r="JWC13" s="4"/>
      <c r="JWD13" s="4"/>
      <c r="JWE13" s="4"/>
      <c r="JWI13" s="4"/>
      <c r="JWJ13" s="4"/>
      <c r="JWK13" s="4"/>
      <c r="JWL13" s="4"/>
      <c r="JWM13" s="4"/>
      <c r="JWN13" s="4"/>
      <c r="JWO13" s="4"/>
      <c r="JWP13" s="4"/>
      <c r="JWQ13" s="4"/>
      <c r="JWR13" s="4"/>
      <c r="JWS13" s="4"/>
      <c r="JWT13" s="4"/>
      <c r="JWX13" s="4"/>
      <c r="JWY13" s="4"/>
      <c r="JWZ13" s="4"/>
      <c r="JXA13" s="4"/>
      <c r="JXB13" s="4"/>
      <c r="JXC13" s="4"/>
      <c r="JXD13" s="4"/>
      <c r="JXE13" s="4"/>
      <c r="JXF13" s="4"/>
      <c r="JXG13" s="4"/>
      <c r="JXH13" s="4"/>
      <c r="JXI13" s="4"/>
      <c r="JXM13" s="4"/>
      <c r="JXN13" s="4"/>
      <c r="JXO13" s="4"/>
      <c r="JXP13" s="4"/>
      <c r="JXQ13" s="4"/>
      <c r="JXR13" s="4"/>
      <c r="JXS13" s="4"/>
      <c r="JXT13" s="4"/>
      <c r="JXU13" s="4"/>
      <c r="JXV13" s="4"/>
      <c r="JXW13" s="4"/>
      <c r="JXX13" s="4"/>
      <c r="JYB13" s="4"/>
      <c r="JYC13" s="4"/>
      <c r="JYD13" s="4"/>
      <c r="JYE13" s="4"/>
      <c r="JYF13" s="4"/>
      <c r="JYG13" s="4"/>
      <c r="JYH13" s="4"/>
      <c r="JYI13" s="4"/>
      <c r="JYJ13" s="4"/>
      <c r="JYK13" s="4"/>
      <c r="JYL13" s="4"/>
      <c r="JYM13" s="4"/>
      <c r="JYQ13" s="4"/>
      <c r="JYR13" s="4"/>
      <c r="JYS13" s="4"/>
      <c r="JYT13" s="4"/>
      <c r="JYU13" s="4"/>
      <c r="JYV13" s="4"/>
      <c r="JYW13" s="4"/>
      <c r="JYX13" s="4"/>
      <c r="JYY13" s="4"/>
      <c r="JYZ13" s="4"/>
      <c r="JZA13" s="4"/>
      <c r="JZB13" s="4"/>
      <c r="JZF13" s="4"/>
      <c r="JZG13" s="4"/>
      <c r="JZH13" s="4"/>
      <c r="JZI13" s="4"/>
      <c r="JZJ13" s="4"/>
      <c r="JZK13" s="4"/>
      <c r="JZL13" s="4"/>
      <c r="JZM13" s="4"/>
      <c r="JZN13" s="4"/>
      <c r="JZO13" s="4"/>
      <c r="JZP13" s="4"/>
      <c r="JZQ13" s="4"/>
      <c r="JZU13" s="4"/>
      <c r="JZV13" s="4"/>
      <c r="JZW13" s="4"/>
      <c r="JZX13" s="4"/>
      <c r="JZY13" s="4"/>
      <c r="JZZ13" s="4"/>
      <c r="KAA13" s="4"/>
      <c r="KAB13" s="4"/>
      <c r="KAC13" s="4"/>
      <c r="KAD13" s="4"/>
      <c r="KAE13" s="4"/>
      <c r="KAF13" s="4"/>
      <c r="KAJ13" s="4"/>
      <c r="KAK13" s="4"/>
      <c r="KAL13" s="4"/>
      <c r="KAM13" s="4"/>
      <c r="KAN13" s="4"/>
      <c r="KAO13" s="4"/>
      <c r="KAP13" s="4"/>
      <c r="KAQ13" s="4"/>
      <c r="KAR13" s="4"/>
      <c r="KAS13" s="4"/>
      <c r="KAT13" s="4"/>
      <c r="KAU13" s="4"/>
      <c r="KAY13" s="4"/>
      <c r="KAZ13" s="4"/>
      <c r="KBA13" s="4"/>
      <c r="KBB13" s="4"/>
      <c r="KBC13" s="4"/>
      <c r="KBD13" s="4"/>
      <c r="KBE13" s="4"/>
      <c r="KBF13" s="4"/>
      <c r="KBG13" s="4"/>
      <c r="KBH13" s="4"/>
      <c r="KBI13" s="4"/>
      <c r="KBJ13" s="4"/>
      <c r="KBN13" s="4"/>
      <c r="KBO13" s="4"/>
      <c r="KBP13" s="4"/>
      <c r="KBQ13" s="4"/>
      <c r="KBR13" s="4"/>
      <c r="KBS13" s="4"/>
      <c r="KBT13" s="4"/>
      <c r="KBU13" s="4"/>
      <c r="KBV13" s="4"/>
      <c r="KBW13" s="4"/>
      <c r="KBX13" s="4"/>
      <c r="KBY13" s="4"/>
      <c r="KCC13" s="4"/>
      <c r="KCD13" s="4"/>
      <c r="KCE13" s="4"/>
      <c r="KCF13" s="4"/>
      <c r="KCG13" s="4"/>
      <c r="KCH13" s="4"/>
      <c r="KCI13" s="4"/>
      <c r="KCJ13" s="4"/>
      <c r="KCK13" s="4"/>
      <c r="KCL13" s="4"/>
      <c r="KCM13" s="4"/>
      <c r="KCN13" s="4"/>
      <c r="KCR13" s="4"/>
      <c r="KCS13" s="4"/>
      <c r="KCT13" s="4"/>
      <c r="KCU13" s="4"/>
      <c r="KCV13" s="4"/>
      <c r="KCW13" s="4"/>
      <c r="KCX13" s="4"/>
      <c r="KCY13" s="4"/>
      <c r="KCZ13" s="4"/>
      <c r="KDA13" s="4"/>
      <c r="KDB13" s="4"/>
      <c r="KDC13" s="4"/>
      <c r="KDG13" s="4"/>
      <c r="KDH13" s="4"/>
      <c r="KDI13" s="4"/>
      <c r="KDJ13" s="4"/>
      <c r="KDK13" s="4"/>
      <c r="KDL13" s="4"/>
      <c r="KDM13" s="4"/>
      <c r="KDN13" s="4"/>
      <c r="KDO13" s="4"/>
      <c r="KDP13" s="4"/>
      <c r="KDQ13" s="4"/>
      <c r="KDR13" s="4"/>
      <c r="KDV13" s="4"/>
      <c r="KDW13" s="4"/>
      <c r="KDX13" s="4"/>
      <c r="KDY13" s="4"/>
      <c r="KDZ13" s="4"/>
      <c r="KEA13" s="4"/>
      <c r="KEB13" s="4"/>
      <c r="KEC13" s="4"/>
      <c r="KED13" s="4"/>
      <c r="KEE13" s="4"/>
      <c r="KEF13" s="4"/>
      <c r="KEG13" s="4"/>
      <c r="KEK13" s="4"/>
      <c r="KEL13" s="4"/>
      <c r="KEM13" s="4"/>
      <c r="KEN13" s="4"/>
      <c r="KEO13" s="4"/>
      <c r="KEP13" s="4"/>
      <c r="KEQ13" s="4"/>
      <c r="KER13" s="4"/>
      <c r="KES13" s="4"/>
      <c r="KET13" s="4"/>
      <c r="KEU13" s="4"/>
      <c r="KEV13" s="4"/>
      <c r="KEZ13" s="4"/>
      <c r="KFA13" s="4"/>
      <c r="KFB13" s="4"/>
      <c r="KFC13" s="4"/>
      <c r="KFD13" s="4"/>
      <c r="KFE13" s="4"/>
      <c r="KFF13" s="4"/>
      <c r="KFG13" s="4"/>
      <c r="KFH13" s="4"/>
      <c r="KFI13" s="4"/>
      <c r="KFJ13" s="4"/>
      <c r="KFK13" s="4"/>
      <c r="KFO13" s="4"/>
      <c r="KFP13" s="4"/>
      <c r="KFQ13" s="4"/>
      <c r="KFR13" s="4"/>
      <c r="KFS13" s="4"/>
      <c r="KFT13" s="4"/>
      <c r="KFU13" s="4"/>
      <c r="KFV13" s="4"/>
      <c r="KFW13" s="4"/>
      <c r="KFX13" s="4"/>
      <c r="KFY13" s="4"/>
      <c r="KFZ13" s="4"/>
      <c r="KGD13" s="4"/>
      <c r="KGE13" s="4"/>
      <c r="KGF13" s="4"/>
      <c r="KGG13" s="4"/>
      <c r="KGH13" s="4"/>
      <c r="KGI13" s="4"/>
      <c r="KGJ13" s="4"/>
      <c r="KGK13" s="4"/>
      <c r="KGL13" s="4"/>
      <c r="KGM13" s="4"/>
      <c r="KGN13" s="4"/>
      <c r="KGO13" s="4"/>
      <c r="KGS13" s="4"/>
      <c r="KGT13" s="4"/>
      <c r="KGU13" s="4"/>
      <c r="KGV13" s="4"/>
      <c r="KGW13" s="4"/>
      <c r="KGX13" s="4"/>
      <c r="KGY13" s="4"/>
      <c r="KGZ13" s="4"/>
      <c r="KHA13" s="4"/>
      <c r="KHB13" s="4"/>
      <c r="KHC13" s="4"/>
      <c r="KHD13" s="4"/>
      <c r="KHH13" s="4"/>
      <c r="KHI13" s="4"/>
      <c r="KHJ13" s="4"/>
      <c r="KHK13" s="4"/>
      <c r="KHL13" s="4"/>
      <c r="KHM13" s="4"/>
      <c r="KHN13" s="4"/>
      <c r="KHO13" s="4"/>
      <c r="KHP13" s="4"/>
      <c r="KHQ13" s="4"/>
      <c r="KHR13" s="4"/>
      <c r="KHS13" s="4"/>
      <c r="KHW13" s="4"/>
      <c r="KHX13" s="4"/>
      <c r="KHY13" s="4"/>
      <c r="KHZ13" s="4"/>
      <c r="KIA13" s="4"/>
      <c r="KIB13" s="4"/>
      <c r="KIC13" s="4"/>
      <c r="KID13" s="4"/>
      <c r="KIE13" s="4"/>
      <c r="KIF13" s="4"/>
      <c r="KIG13" s="4"/>
      <c r="KIH13" s="4"/>
      <c r="KIL13" s="4"/>
      <c r="KIM13" s="4"/>
      <c r="KIN13" s="4"/>
      <c r="KIO13" s="4"/>
      <c r="KIP13" s="4"/>
      <c r="KIQ13" s="4"/>
      <c r="KIR13" s="4"/>
      <c r="KIS13" s="4"/>
      <c r="KIT13" s="4"/>
      <c r="KIU13" s="4"/>
      <c r="KIV13" s="4"/>
      <c r="KIW13" s="4"/>
      <c r="KJA13" s="4"/>
      <c r="KJB13" s="4"/>
      <c r="KJC13" s="4"/>
      <c r="KJD13" s="4"/>
      <c r="KJE13" s="4"/>
      <c r="KJF13" s="4"/>
      <c r="KJG13" s="4"/>
      <c r="KJH13" s="4"/>
      <c r="KJI13" s="4"/>
      <c r="KJJ13" s="4"/>
      <c r="KJK13" s="4"/>
      <c r="KJL13" s="4"/>
      <c r="KJP13" s="4"/>
      <c r="KJQ13" s="4"/>
      <c r="KJR13" s="4"/>
      <c r="KJS13" s="4"/>
      <c r="KJT13" s="4"/>
      <c r="KJU13" s="4"/>
      <c r="KJV13" s="4"/>
      <c r="KJW13" s="4"/>
      <c r="KJX13" s="4"/>
      <c r="KJY13" s="4"/>
      <c r="KJZ13" s="4"/>
      <c r="KKA13" s="4"/>
      <c r="KKE13" s="4"/>
      <c r="KKF13" s="4"/>
      <c r="KKG13" s="4"/>
      <c r="KKH13" s="4"/>
      <c r="KKI13" s="4"/>
      <c r="KKJ13" s="4"/>
      <c r="KKK13" s="4"/>
      <c r="KKL13" s="4"/>
      <c r="KKM13" s="4"/>
      <c r="KKN13" s="4"/>
      <c r="KKO13" s="4"/>
      <c r="KKP13" s="4"/>
      <c r="KKT13" s="4"/>
      <c r="KKU13" s="4"/>
      <c r="KKV13" s="4"/>
      <c r="KKW13" s="4"/>
      <c r="KKX13" s="4"/>
      <c r="KKY13" s="4"/>
      <c r="KKZ13" s="4"/>
      <c r="KLA13" s="4"/>
      <c r="KLB13" s="4"/>
      <c r="KLC13" s="4"/>
      <c r="KLD13" s="4"/>
      <c r="KLE13" s="4"/>
      <c r="KLI13" s="4"/>
      <c r="KLJ13" s="4"/>
      <c r="KLK13" s="4"/>
      <c r="KLL13" s="4"/>
      <c r="KLM13" s="4"/>
      <c r="KLN13" s="4"/>
      <c r="KLO13" s="4"/>
      <c r="KLP13" s="4"/>
      <c r="KLQ13" s="4"/>
      <c r="KLR13" s="4"/>
      <c r="KLS13" s="4"/>
      <c r="KLT13" s="4"/>
      <c r="KLX13" s="4"/>
      <c r="KLY13" s="4"/>
      <c r="KLZ13" s="4"/>
      <c r="KMA13" s="4"/>
      <c r="KMB13" s="4"/>
      <c r="KMC13" s="4"/>
      <c r="KMD13" s="4"/>
      <c r="KME13" s="4"/>
      <c r="KMF13" s="4"/>
      <c r="KMG13" s="4"/>
      <c r="KMH13" s="4"/>
      <c r="KMI13" s="4"/>
      <c r="KMM13" s="4"/>
      <c r="KMN13" s="4"/>
      <c r="KMO13" s="4"/>
      <c r="KMP13" s="4"/>
      <c r="KMQ13" s="4"/>
      <c r="KMR13" s="4"/>
      <c r="KMS13" s="4"/>
      <c r="KMT13" s="4"/>
      <c r="KMU13" s="4"/>
      <c r="KMV13" s="4"/>
      <c r="KMW13" s="4"/>
      <c r="KMX13" s="4"/>
      <c r="KNB13" s="4"/>
      <c r="KNC13" s="4"/>
      <c r="KND13" s="4"/>
      <c r="KNE13" s="4"/>
      <c r="KNF13" s="4"/>
      <c r="KNG13" s="4"/>
      <c r="KNH13" s="4"/>
      <c r="KNI13" s="4"/>
      <c r="KNJ13" s="4"/>
      <c r="KNK13" s="4"/>
      <c r="KNL13" s="4"/>
      <c r="KNM13" s="4"/>
      <c r="KNQ13" s="4"/>
      <c r="KNR13" s="4"/>
      <c r="KNS13" s="4"/>
      <c r="KNT13" s="4"/>
      <c r="KNU13" s="4"/>
      <c r="KNV13" s="4"/>
      <c r="KNW13" s="4"/>
      <c r="KNX13" s="4"/>
      <c r="KNY13" s="4"/>
      <c r="KNZ13" s="4"/>
      <c r="KOA13" s="4"/>
      <c r="KOB13" s="4"/>
      <c r="KOF13" s="4"/>
      <c r="KOG13" s="4"/>
      <c r="KOH13" s="4"/>
      <c r="KOI13" s="4"/>
      <c r="KOJ13" s="4"/>
      <c r="KOK13" s="4"/>
      <c r="KOL13" s="4"/>
      <c r="KOM13" s="4"/>
      <c r="KON13" s="4"/>
      <c r="KOO13" s="4"/>
      <c r="KOP13" s="4"/>
      <c r="KOQ13" s="4"/>
      <c r="KOU13" s="4"/>
      <c r="KOV13" s="4"/>
      <c r="KOW13" s="4"/>
      <c r="KOX13" s="4"/>
      <c r="KOY13" s="4"/>
      <c r="KOZ13" s="4"/>
      <c r="KPA13" s="4"/>
      <c r="KPB13" s="4"/>
      <c r="KPC13" s="4"/>
      <c r="KPD13" s="4"/>
      <c r="KPE13" s="4"/>
      <c r="KPF13" s="4"/>
      <c r="KPJ13" s="4"/>
      <c r="KPK13" s="4"/>
      <c r="KPL13" s="4"/>
      <c r="KPM13" s="4"/>
      <c r="KPN13" s="4"/>
      <c r="KPO13" s="4"/>
      <c r="KPP13" s="4"/>
      <c r="KPQ13" s="4"/>
      <c r="KPR13" s="4"/>
      <c r="KPS13" s="4"/>
      <c r="KPT13" s="4"/>
      <c r="KPU13" s="4"/>
      <c r="KPY13" s="4"/>
      <c r="KPZ13" s="4"/>
      <c r="KQA13" s="4"/>
      <c r="KQB13" s="4"/>
      <c r="KQC13" s="4"/>
      <c r="KQD13" s="4"/>
      <c r="KQE13" s="4"/>
      <c r="KQF13" s="4"/>
      <c r="KQG13" s="4"/>
      <c r="KQH13" s="4"/>
      <c r="KQI13" s="4"/>
      <c r="KQJ13" s="4"/>
      <c r="KQN13" s="4"/>
      <c r="KQO13" s="4"/>
      <c r="KQP13" s="4"/>
      <c r="KQQ13" s="4"/>
      <c r="KQR13" s="4"/>
      <c r="KQS13" s="4"/>
      <c r="KQT13" s="4"/>
      <c r="KQU13" s="4"/>
      <c r="KQV13" s="4"/>
      <c r="KQW13" s="4"/>
      <c r="KQX13" s="4"/>
      <c r="KQY13" s="4"/>
      <c r="KRC13" s="4"/>
      <c r="KRD13" s="4"/>
      <c r="KRE13" s="4"/>
      <c r="KRF13" s="4"/>
      <c r="KRG13" s="4"/>
      <c r="KRH13" s="4"/>
      <c r="KRI13" s="4"/>
      <c r="KRJ13" s="4"/>
      <c r="KRK13" s="4"/>
      <c r="KRL13" s="4"/>
      <c r="KRM13" s="4"/>
      <c r="KRN13" s="4"/>
      <c r="KRR13" s="4"/>
      <c r="KRS13" s="4"/>
      <c r="KRT13" s="4"/>
      <c r="KRU13" s="4"/>
      <c r="KRV13" s="4"/>
      <c r="KRW13" s="4"/>
      <c r="KRX13" s="4"/>
      <c r="KRY13" s="4"/>
      <c r="KRZ13" s="4"/>
      <c r="KSA13" s="4"/>
      <c r="KSB13" s="4"/>
      <c r="KSC13" s="4"/>
      <c r="KSG13" s="4"/>
      <c r="KSH13" s="4"/>
      <c r="KSI13" s="4"/>
      <c r="KSJ13" s="4"/>
      <c r="KSK13" s="4"/>
      <c r="KSL13" s="4"/>
      <c r="KSM13" s="4"/>
      <c r="KSN13" s="4"/>
      <c r="KSO13" s="4"/>
      <c r="KSP13" s="4"/>
      <c r="KSQ13" s="4"/>
      <c r="KSR13" s="4"/>
      <c r="KSV13" s="4"/>
      <c r="KSW13" s="4"/>
      <c r="KSX13" s="4"/>
      <c r="KSY13" s="4"/>
      <c r="KSZ13" s="4"/>
      <c r="KTA13" s="4"/>
      <c r="KTB13" s="4"/>
      <c r="KTC13" s="4"/>
      <c r="KTD13" s="4"/>
      <c r="KTE13" s="4"/>
      <c r="KTF13" s="4"/>
      <c r="KTG13" s="4"/>
      <c r="KTK13" s="4"/>
      <c r="KTL13" s="4"/>
      <c r="KTM13" s="4"/>
      <c r="KTN13" s="4"/>
      <c r="KTO13" s="4"/>
      <c r="KTP13" s="4"/>
      <c r="KTQ13" s="4"/>
      <c r="KTR13" s="4"/>
      <c r="KTS13" s="4"/>
      <c r="KTT13" s="4"/>
      <c r="KTU13" s="4"/>
      <c r="KTV13" s="4"/>
      <c r="KTZ13" s="4"/>
      <c r="KUA13" s="4"/>
      <c r="KUB13" s="4"/>
      <c r="KUC13" s="4"/>
      <c r="KUD13" s="4"/>
      <c r="KUE13" s="4"/>
      <c r="KUF13" s="4"/>
      <c r="KUG13" s="4"/>
      <c r="KUH13" s="4"/>
      <c r="KUI13" s="4"/>
      <c r="KUJ13" s="4"/>
      <c r="KUK13" s="4"/>
      <c r="KUO13" s="4"/>
      <c r="KUP13" s="4"/>
      <c r="KUQ13" s="4"/>
      <c r="KUR13" s="4"/>
      <c r="KUS13" s="4"/>
      <c r="KUT13" s="4"/>
      <c r="KUU13" s="4"/>
      <c r="KUV13" s="4"/>
      <c r="KUW13" s="4"/>
      <c r="KUX13" s="4"/>
      <c r="KUY13" s="4"/>
      <c r="KUZ13" s="4"/>
      <c r="KVD13" s="4"/>
      <c r="KVE13" s="4"/>
      <c r="KVF13" s="4"/>
      <c r="KVG13" s="4"/>
      <c r="KVH13" s="4"/>
      <c r="KVI13" s="4"/>
      <c r="KVJ13" s="4"/>
      <c r="KVK13" s="4"/>
      <c r="KVL13" s="4"/>
      <c r="KVM13" s="4"/>
      <c r="KVN13" s="4"/>
      <c r="KVO13" s="4"/>
      <c r="KVS13" s="4"/>
      <c r="KVT13" s="4"/>
      <c r="KVU13" s="4"/>
      <c r="KVV13" s="4"/>
      <c r="KVW13" s="4"/>
      <c r="KVX13" s="4"/>
      <c r="KVY13" s="4"/>
      <c r="KVZ13" s="4"/>
      <c r="KWA13" s="4"/>
      <c r="KWB13" s="4"/>
      <c r="KWC13" s="4"/>
      <c r="KWD13" s="4"/>
      <c r="KWH13" s="4"/>
      <c r="KWI13" s="4"/>
      <c r="KWJ13" s="4"/>
      <c r="KWK13" s="4"/>
      <c r="KWL13" s="4"/>
      <c r="KWM13" s="4"/>
      <c r="KWN13" s="4"/>
      <c r="KWO13" s="4"/>
      <c r="KWP13" s="4"/>
      <c r="KWQ13" s="4"/>
      <c r="KWR13" s="4"/>
      <c r="KWS13" s="4"/>
      <c r="KWW13" s="4"/>
      <c r="KWX13" s="4"/>
      <c r="KWY13" s="4"/>
      <c r="KWZ13" s="4"/>
      <c r="KXA13" s="4"/>
      <c r="KXB13" s="4"/>
      <c r="KXC13" s="4"/>
      <c r="KXD13" s="4"/>
      <c r="KXE13" s="4"/>
      <c r="KXF13" s="4"/>
      <c r="KXG13" s="4"/>
      <c r="KXH13" s="4"/>
      <c r="KXL13" s="4"/>
      <c r="KXM13" s="4"/>
      <c r="KXN13" s="4"/>
      <c r="KXO13" s="4"/>
      <c r="KXP13" s="4"/>
      <c r="KXQ13" s="4"/>
      <c r="KXR13" s="4"/>
      <c r="KXS13" s="4"/>
      <c r="KXT13" s="4"/>
      <c r="KXU13" s="4"/>
      <c r="KXV13" s="4"/>
      <c r="KXW13" s="4"/>
      <c r="KYA13" s="4"/>
      <c r="KYB13" s="4"/>
      <c r="KYC13" s="4"/>
      <c r="KYD13" s="4"/>
      <c r="KYE13" s="4"/>
      <c r="KYF13" s="4"/>
      <c r="KYG13" s="4"/>
      <c r="KYH13" s="4"/>
      <c r="KYI13" s="4"/>
      <c r="KYJ13" s="4"/>
      <c r="KYK13" s="4"/>
      <c r="KYL13" s="4"/>
      <c r="KYP13" s="4"/>
      <c r="KYQ13" s="4"/>
      <c r="KYR13" s="4"/>
      <c r="KYS13" s="4"/>
      <c r="KYT13" s="4"/>
      <c r="KYU13" s="4"/>
      <c r="KYV13" s="4"/>
      <c r="KYW13" s="4"/>
      <c r="KYX13" s="4"/>
      <c r="KYY13" s="4"/>
      <c r="KYZ13" s="4"/>
      <c r="KZA13" s="4"/>
      <c r="KZE13" s="4"/>
      <c r="KZF13" s="4"/>
      <c r="KZG13" s="4"/>
      <c r="KZH13" s="4"/>
      <c r="KZI13" s="4"/>
      <c r="KZJ13" s="4"/>
      <c r="KZK13" s="4"/>
      <c r="KZL13" s="4"/>
      <c r="KZM13" s="4"/>
      <c r="KZN13" s="4"/>
      <c r="KZO13" s="4"/>
      <c r="KZP13" s="4"/>
      <c r="KZT13" s="4"/>
      <c r="KZU13" s="4"/>
      <c r="KZV13" s="4"/>
      <c r="KZW13" s="4"/>
      <c r="KZX13" s="4"/>
      <c r="KZY13" s="4"/>
      <c r="KZZ13" s="4"/>
      <c r="LAA13" s="4"/>
      <c r="LAB13" s="4"/>
      <c r="LAC13" s="4"/>
      <c r="LAD13" s="4"/>
      <c r="LAE13" s="4"/>
      <c r="LAI13" s="4"/>
      <c r="LAJ13" s="4"/>
      <c r="LAK13" s="4"/>
      <c r="LAL13" s="4"/>
      <c r="LAM13" s="4"/>
      <c r="LAN13" s="4"/>
      <c r="LAO13" s="4"/>
      <c r="LAP13" s="4"/>
      <c r="LAQ13" s="4"/>
      <c r="LAR13" s="4"/>
      <c r="LAS13" s="4"/>
      <c r="LAT13" s="4"/>
      <c r="LAX13" s="4"/>
      <c r="LAY13" s="4"/>
      <c r="LAZ13" s="4"/>
      <c r="LBA13" s="4"/>
      <c r="LBB13" s="4"/>
      <c r="LBC13" s="4"/>
      <c r="LBD13" s="4"/>
      <c r="LBE13" s="4"/>
      <c r="LBF13" s="4"/>
      <c r="LBG13" s="4"/>
      <c r="LBH13" s="4"/>
      <c r="LBI13" s="4"/>
      <c r="LBM13" s="4"/>
      <c r="LBN13" s="4"/>
      <c r="LBO13" s="4"/>
      <c r="LBP13" s="4"/>
      <c r="LBQ13" s="4"/>
      <c r="LBR13" s="4"/>
      <c r="LBS13" s="4"/>
      <c r="LBT13" s="4"/>
      <c r="LBU13" s="4"/>
      <c r="LBV13" s="4"/>
      <c r="LBW13" s="4"/>
      <c r="LBX13" s="4"/>
      <c r="LCB13" s="4"/>
      <c r="LCC13" s="4"/>
      <c r="LCD13" s="4"/>
      <c r="LCE13" s="4"/>
      <c r="LCF13" s="4"/>
      <c r="LCG13" s="4"/>
      <c r="LCH13" s="4"/>
      <c r="LCI13" s="4"/>
      <c r="LCJ13" s="4"/>
      <c r="LCK13" s="4"/>
      <c r="LCL13" s="4"/>
      <c r="LCM13" s="4"/>
      <c r="LCQ13" s="4"/>
      <c r="LCR13" s="4"/>
      <c r="LCS13" s="4"/>
      <c r="LCT13" s="4"/>
      <c r="LCU13" s="4"/>
      <c r="LCV13" s="4"/>
      <c r="LCW13" s="4"/>
      <c r="LCX13" s="4"/>
      <c r="LCY13" s="4"/>
      <c r="LCZ13" s="4"/>
      <c r="LDA13" s="4"/>
      <c r="LDB13" s="4"/>
      <c r="LDF13" s="4"/>
      <c r="LDG13" s="4"/>
      <c r="LDH13" s="4"/>
      <c r="LDI13" s="4"/>
      <c r="LDJ13" s="4"/>
      <c r="LDK13" s="4"/>
      <c r="LDL13" s="4"/>
      <c r="LDM13" s="4"/>
      <c r="LDN13" s="4"/>
      <c r="LDO13" s="4"/>
      <c r="LDP13" s="4"/>
      <c r="LDQ13" s="4"/>
      <c r="LDU13" s="4"/>
      <c r="LDV13" s="4"/>
      <c r="LDW13" s="4"/>
      <c r="LDX13" s="4"/>
      <c r="LDY13" s="4"/>
      <c r="LDZ13" s="4"/>
      <c r="LEA13" s="4"/>
      <c r="LEB13" s="4"/>
      <c r="LEC13" s="4"/>
      <c r="LED13" s="4"/>
      <c r="LEE13" s="4"/>
      <c r="LEF13" s="4"/>
      <c r="LEJ13" s="4"/>
      <c r="LEK13" s="4"/>
      <c r="LEL13" s="4"/>
      <c r="LEM13" s="4"/>
      <c r="LEN13" s="4"/>
      <c r="LEO13" s="4"/>
      <c r="LEP13" s="4"/>
      <c r="LEQ13" s="4"/>
      <c r="LER13" s="4"/>
      <c r="LES13" s="4"/>
      <c r="LET13" s="4"/>
      <c r="LEU13" s="4"/>
      <c r="LEY13" s="4"/>
      <c r="LEZ13" s="4"/>
      <c r="LFA13" s="4"/>
      <c r="LFB13" s="4"/>
      <c r="LFC13" s="4"/>
      <c r="LFD13" s="4"/>
      <c r="LFE13" s="4"/>
      <c r="LFF13" s="4"/>
      <c r="LFG13" s="4"/>
      <c r="LFH13" s="4"/>
      <c r="LFI13" s="4"/>
      <c r="LFJ13" s="4"/>
      <c r="LFN13" s="4"/>
      <c r="LFO13" s="4"/>
      <c r="LFP13" s="4"/>
      <c r="LFQ13" s="4"/>
      <c r="LFR13" s="4"/>
      <c r="LFS13" s="4"/>
      <c r="LFT13" s="4"/>
      <c r="LFU13" s="4"/>
      <c r="LFV13" s="4"/>
      <c r="LFW13" s="4"/>
      <c r="LFX13" s="4"/>
      <c r="LFY13" s="4"/>
      <c r="LGC13" s="4"/>
      <c r="LGD13" s="4"/>
      <c r="LGE13" s="4"/>
      <c r="LGF13" s="4"/>
      <c r="LGG13" s="4"/>
      <c r="LGH13" s="4"/>
      <c r="LGI13" s="4"/>
      <c r="LGJ13" s="4"/>
      <c r="LGK13" s="4"/>
      <c r="LGL13" s="4"/>
      <c r="LGM13" s="4"/>
      <c r="LGN13" s="4"/>
      <c r="LGR13" s="4"/>
      <c r="LGS13" s="4"/>
      <c r="LGT13" s="4"/>
      <c r="LGU13" s="4"/>
      <c r="LGV13" s="4"/>
      <c r="LGW13" s="4"/>
      <c r="LGX13" s="4"/>
      <c r="LGY13" s="4"/>
      <c r="LGZ13" s="4"/>
      <c r="LHA13" s="4"/>
      <c r="LHB13" s="4"/>
      <c r="LHC13" s="4"/>
      <c r="LHG13" s="4"/>
      <c r="LHH13" s="4"/>
      <c r="LHI13" s="4"/>
      <c r="LHJ13" s="4"/>
      <c r="LHK13" s="4"/>
      <c r="LHL13" s="4"/>
      <c r="LHM13" s="4"/>
      <c r="LHN13" s="4"/>
      <c r="LHO13" s="4"/>
      <c r="LHP13" s="4"/>
      <c r="LHQ13" s="4"/>
      <c r="LHR13" s="4"/>
      <c r="LHV13" s="4"/>
      <c r="LHW13" s="4"/>
      <c r="LHX13" s="4"/>
      <c r="LHY13" s="4"/>
      <c r="LHZ13" s="4"/>
      <c r="LIA13" s="4"/>
      <c r="LIB13" s="4"/>
      <c r="LIC13" s="4"/>
      <c r="LID13" s="4"/>
      <c r="LIE13" s="4"/>
      <c r="LIF13" s="4"/>
      <c r="LIG13" s="4"/>
      <c r="LIK13" s="4"/>
      <c r="LIL13" s="4"/>
      <c r="LIM13" s="4"/>
      <c r="LIN13" s="4"/>
      <c r="LIO13" s="4"/>
      <c r="LIP13" s="4"/>
      <c r="LIQ13" s="4"/>
      <c r="LIR13" s="4"/>
      <c r="LIS13" s="4"/>
      <c r="LIT13" s="4"/>
      <c r="LIU13" s="4"/>
      <c r="LIV13" s="4"/>
      <c r="LIZ13" s="4"/>
      <c r="LJA13" s="4"/>
      <c r="LJB13" s="4"/>
      <c r="LJC13" s="4"/>
      <c r="LJD13" s="4"/>
      <c r="LJE13" s="4"/>
      <c r="LJF13" s="4"/>
      <c r="LJG13" s="4"/>
      <c r="LJH13" s="4"/>
      <c r="LJI13" s="4"/>
      <c r="LJJ13" s="4"/>
      <c r="LJK13" s="4"/>
      <c r="LJO13" s="4"/>
      <c r="LJP13" s="4"/>
      <c r="LJQ13" s="4"/>
      <c r="LJR13" s="4"/>
      <c r="LJS13" s="4"/>
      <c r="LJT13" s="4"/>
      <c r="LJU13" s="4"/>
      <c r="LJV13" s="4"/>
      <c r="LJW13" s="4"/>
      <c r="LJX13" s="4"/>
      <c r="LJY13" s="4"/>
      <c r="LJZ13" s="4"/>
      <c r="LKD13" s="4"/>
      <c r="LKE13" s="4"/>
      <c r="LKF13" s="4"/>
      <c r="LKG13" s="4"/>
      <c r="LKH13" s="4"/>
      <c r="LKI13" s="4"/>
      <c r="LKJ13" s="4"/>
      <c r="LKK13" s="4"/>
      <c r="LKL13" s="4"/>
      <c r="LKM13" s="4"/>
      <c r="LKN13" s="4"/>
      <c r="LKO13" s="4"/>
      <c r="LKS13" s="4"/>
      <c r="LKT13" s="4"/>
      <c r="LKU13" s="4"/>
      <c r="LKV13" s="4"/>
      <c r="LKW13" s="4"/>
      <c r="LKX13" s="4"/>
      <c r="LKY13" s="4"/>
      <c r="LKZ13" s="4"/>
      <c r="LLA13" s="4"/>
      <c r="LLB13" s="4"/>
      <c r="LLC13" s="4"/>
      <c r="LLD13" s="4"/>
      <c r="LLH13" s="4"/>
      <c r="LLI13" s="4"/>
      <c r="LLJ13" s="4"/>
      <c r="LLK13" s="4"/>
      <c r="LLL13" s="4"/>
      <c r="LLM13" s="4"/>
      <c r="LLN13" s="4"/>
      <c r="LLO13" s="4"/>
      <c r="LLP13" s="4"/>
      <c r="LLQ13" s="4"/>
      <c r="LLR13" s="4"/>
      <c r="LLS13" s="4"/>
      <c r="LLW13" s="4"/>
      <c r="LLX13" s="4"/>
      <c r="LLY13" s="4"/>
      <c r="LLZ13" s="4"/>
      <c r="LMA13" s="4"/>
      <c r="LMB13" s="4"/>
      <c r="LMC13" s="4"/>
      <c r="LMD13" s="4"/>
      <c r="LME13" s="4"/>
      <c r="LMF13" s="4"/>
      <c r="LMG13" s="4"/>
      <c r="LMH13" s="4"/>
      <c r="LML13" s="4"/>
      <c r="LMM13" s="4"/>
      <c r="LMN13" s="4"/>
      <c r="LMO13" s="4"/>
      <c r="LMP13" s="4"/>
      <c r="LMQ13" s="4"/>
      <c r="LMR13" s="4"/>
      <c r="LMS13" s="4"/>
      <c r="LMT13" s="4"/>
      <c r="LMU13" s="4"/>
      <c r="LMV13" s="4"/>
      <c r="LMW13" s="4"/>
      <c r="LNA13" s="4"/>
      <c r="LNB13" s="4"/>
      <c r="LNC13" s="4"/>
      <c r="LND13" s="4"/>
      <c r="LNE13" s="4"/>
      <c r="LNF13" s="4"/>
      <c r="LNG13" s="4"/>
      <c r="LNH13" s="4"/>
      <c r="LNI13" s="4"/>
      <c r="LNJ13" s="4"/>
      <c r="LNK13" s="4"/>
      <c r="LNL13" s="4"/>
      <c r="LNP13" s="4"/>
      <c r="LNQ13" s="4"/>
      <c r="LNR13" s="4"/>
      <c r="LNS13" s="4"/>
      <c r="LNT13" s="4"/>
      <c r="LNU13" s="4"/>
      <c r="LNV13" s="4"/>
      <c r="LNW13" s="4"/>
      <c r="LNX13" s="4"/>
      <c r="LNY13" s="4"/>
      <c r="LNZ13" s="4"/>
      <c r="LOA13" s="4"/>
      <c r="LOE13" s="4"/>
      <c r="LOF13" s="4"/>
      <c r="LOG13" s="4"/>
      <c r="LOH13" s="4"/>
      <c r="LOI13" s="4"/>
      <c r="LOJ13" s="4"/>
      <c r="LOK13" s="4"/>
      <c r="LOL13" s="4"/>
      <c r="LOM13" s="4"/>
      <c r="LON13" s="4"/>
      <c r="LOO13" s="4"/>
      <c r="LOP13" s="4"/>
      <c r="LOT13" s="4"/>
      <c r="LOU13" s="4"/>
      <c r="LOV13" s="4"/>
      <c r="LOW13" s="4"/>
      <c r="LOX13" s="4"/>
      <c r="LOY13" s="4"/>
      <c r="LOZ13" s="4"/>
      <c r="LPA13" s="4"/>
      <c r="LPB13" s="4"/>
      <c r="LPC13" s="4"/>
      <c r="LPD13" s="4"/>
      <c r="LPE13" s="4"/>
      <c r="LPI13" s="4"/>
      <c r="LPJ13" s="4"/>
      <c r="LPK13" s="4"/>
      <c r="LPL13" s="4"/>
      <c r="LPM13" s="4"/>
      <c r="LPN13" s="4"/>
      <c r="LPO13" s="4"/>
      <c r="LPP13" s="4"/>
      <c r="LPQ13" s="4"/>
      <c r="LPR13" s="4"/>
      <c r="LPS13" s="4"/>
      <c r="LPT13" s="4"/>
      <c r="LPX13" s="4"/>
      <c r="LPY13" s="4"/>
      <c r="LPZ13" s="4"/>
      <c r="LQA13" s="4"/>
      <c r="LQB13" s="4"/>
      <c r="LQC13" s="4"/>
      <c r="LQD13" s="4"/>
      <c r="LQE13" s="4"/>
      <c r="LQF13" s="4"/>
      <c r="LQG13" s="4"/>
      <c r="LQH13" s="4"/>
      <c r="LQI13" s="4"/>
      <c r="LQM13" s="4"/>
      <c r="LQN13" s="4"/>
      <c r="LQO13" s="4"/>
      <c r="LQP13" s="4"/>
      <c r="LQQ13" s="4"/>
      <c r="LQR13" s="4"/>
      <c r="LQS13" s="4"/>
      <c r="LQT13" s="4"/>
      <c r="LQU13" s="4"/>
      <c r="LQV13" s="4"/>
      <c r="LQW13" s="4"/>
      <c r="LQX13" s="4"/>
      <c r="LRB13" s="4"/>
      <c r="LRC13" s="4"/>
      <c r="LRD13" s="4"/>
      <c r="LRE13" s="4"/>
      <c r="LRF13" s="4"/>
      <c r="LRG13" s="4"/>
      <c r="LRH13" s="4"/>
      <c r="LRI13" s="4"/>
      <c r="LRJ13" s="4"/>
      <c r="LRK13" s="4"/>
      <c r="LRL13" s="4"/>
      <c r="LRM13" s="4"/>
      <c r="LRQ13" s="4"/>
      <c r="LRR13" s="4"/>
      <c r="LRS13" s="4"/>
      <c r="LRT13" s="4"/>
      <c r="LRU13" s="4"/>
      <c r="LRV13" s="4"/>
      <c r="LRW13" s="4"/>
      <c r="LRX13" s="4"/>
      <c r="LRY13" s="4"/>
      <c r="LRZ13" s="4"/>
      <c r="LSA13" s="4"/>
      <c r="LSB13" s="4"/>
      <c r="LSF13" s="4"/>
      <c r="LSG13" s="4"/>
      <c r="LSH13" s="4"/>
      <c r="LSI13" s="4"/>
      <c r="LSJ13" s="4"/>
      <c r="LSK13" s="4"/>
      <c r="LSL13" s="4"/>
      <c r="LSM13" s="4"/>
      <c r="LSN13" s="4"/>
      <c r="LSO13" s="4"/>
      <c r="LSP13" s="4"/>
      <c r="LSQ13" s="4"/>
      <c r="LSU13" s="4"/>
      <c r="LSV13" s="4"/>
      <c r="LSW13" s="4"/>
      <c r="LSX13" s="4"/>
      <c r="LSY13" s="4"/>
      <c r="LSZ13" s="4"/>
      <c r="LTA13" s="4"/>
      <c r="LTB13" s="4"/>
      <c r="LTC13" s="4"/>
      <c r="LTD13" s="4"/>
      <c r="LTE13" s="4"/>
      <c r="LTF13" s="4"/>
      <c r="LTJ13" s="4"/>
      <c r="LTK13" s="4"/>
      <c r="LTL13" s="4"/>
      <c r="LTM13" s="4"/>
      <c r="LTN13" s="4"/>
      <c r="LTO13" s="4"/>
      <c r="LTP13" s="4"/>
      <c r="LTQ13" s="4"/>
      <c r="LTR13" s="4"/>
      <c r="LTS13" s="4"/>
      <c r="LTT13" s="4"/>
      <c r="LTU13" s="4"/>
      <c r="LTY13" s="4"/>
      <c r="LTZ13" s="4"/>
      <c r="LUA13" s="4"/>
      <c r="LUB13" s="4"/>
      <c r="LUC13" s="4"/>
      <c r="LUD13" s="4"/>
      <c r="LUE13" s="4"/>
      <c r="LUF13" s="4"/>
      <c r="LUG13" s="4"/>
      <c r="LUH13" s="4"/>
      <c r="LUI13" s="4"/>
      <c r="LUJ13" s="4"/>
      <c r="LUN13" s="4"/>
      <c r="LUO13" s="4"/>
      <c r="LUP13" s="4"/>
      <c r="LUQ13" s="4"/>
      <c r="LUR13" s="4"/>
      <c r="LUS13" s="4"/>
      <c r="LUT13" s="4"/>
      <c r="LUU13" s="4"/>
      <c r="LUV13" s="4"/>
      <c r="LUW13" s="4"/>
      <c r="LUX13" s="4"/>
      <c r="LUY13" s="4"/>
      <c r="LVC13" s="4"/>
      <c r="LVD13" s="4"/>
      <c r="LVE13" s="4"/>
      <c r="LVF13" s="4"/>
      <c r="LVG13" s="4"/>
      <c r="LVH13" s="4"/>
      <c r="LVI13" s="4"/>
      <c r="LVJ13" s="4"/>
      <c r="LVK13" s="4"/>
      <c r="LVL13" s="4"/>
      <c r="LVM13" s="4"/>
      <c r="LVN13" s="4"/>
      <c r="LVR13" s="4"/>
      <c r="LVS13" s="4"/>
      <c r="LVT13" s="4"/>
      <c r="LVU13" s="4"/>
      <c r="LVV13" s="4"/>
      <c r="LVW13" s="4"/>
      <c r="LVX13" s="4"/>
      <c r="LVY13" s="4"/>
      <c r="LVZ13" s="4"/>
      <c r="LWA13" s="4"/>
      <c r="LWB13" s="4"/>
      <c r="LWC13" s="4"/>
      <c r="LWG13" s="4"/>
      <c r="LWH13" s="4"/>
      <c r="LWI13" s="4"/>
      <c r="LWJ13" s="4"/>
      <c r="LWK13" s="4"/>
      <c r="LWL13" s="4"/>
      <c r="LWM13" s="4"/>
      <c r="LWN13" s="4"/>
      <c r="LWO13" s="4"/>
      <c r="LWP13" s="4"/>
      <c r="LWQ13" s="4"/>
      <c r="LWR13" s="4"/>
      <c r="LWV13" s="4"/>
      <c r="LWW13" s="4"/>
      <c r="LWX13" s="4"/>
      <c r="LWY13" s="4"/>
      <c r="LWZ13" s="4"/>
      <c r="LXA13" s="4"/>
      <c r="LXB13" s="4"/>
      <c r="LXC13" s="4"/>
      <c r="LXD13" s="4"/>
      <c r="LXE13" s="4"/>
      <c r="LXF13" s="4"/>
      <c r="LXG13" s="4"/>
      <c r="LXK13" s="4"/>
      <c r="LXL13" s="4"/>
      <c r="LXM13" s="4"/>
      <c r="LXN13" s="4"/>
      <c r="LXO13" s="4"/>
      <c r="LXP13" s="4"/>
      <c r="LXQ13" s="4"/>
      <c r="LXR13" s="4"/>
      <c r="LXS13" s="4"/>
      <c r="LXT13" s="4"/>
      <c r="LXU13" s="4"/>
      <c r="LXV13" s="4"/>
      <c r="LXZ13" s="4"/>
      <c r="LYA13" s="4"/>
      <c r="LYB13" s="4"/>
      <c r="LYC13" s="4"/>
      <c r="LYD13" s="4"/>
      <c r="LYE13" s="4"/>
      <c r="LYF13" s="4"/>
      <c r="LYG13" s="4"/>
      <c r="LYH13" s="4"/>
      <c r="LYI13" s="4"/>
      <c r="LYJ13" s="4"/>
      <c r="LYK13" s="4"/>
      <c r="LYO13" s="4"/>
      <c r="LYP13" s="4"/>
      <c r="LYQ13" s="4"/>
      <c r="LYR13" s="4"/>
      <c r="LYS13" s="4"/>
      <c r="LYT13" s="4"/>
      <c r="LYU13" s="4"/>
      <c r="LYV13" s="4"/>
      <c r="LYW13" s="4"/>
      <c r="LYX13" s="4"/>
      <c r="LYY13" s="4"/>
      <c r="LYZ13" s="4"/>
      <c r="LZD13" s="4"/>
      <c r="LZE13" s="4"/>
      <c r="LZF13" s="4"/>
      <c r="LZG13" s="4"/>
      <c r="LZH13" s="4"/>
      <c r="LZI13" s="4"/>
      <c r="LZJ13" s="4"/>
      <c r="LZK13" s="4"/>
      <c r="LZL13" s="4"/>
      <c r="LZM13" s="4"/>
      <c r="LZN13" s="4"/>
      <c r="LZO13" s="4"/>
      <c r="LZS13" s="4"/>
      <c r="LZT13" s="4"/>
      <c r="LZU13" s="4"/>
      <c r="LZV13" s="4"/>
      <c r="LZW13" s="4"/>
      <c r="LZX13" s="4"/>
      <c r="LZY13" s="4"/>
      <c r="LZZ13" s="4"/>
      <c r="MAA13" s="4"/>
      <c r="MAB13" s="4"/>
      <c r="MAC13" s="4"/>
      <c r="MAD13" s="4"/>
      <c r="MAH13" s="4"/>
      <c r="MAI13" s="4"/>
      <c r="MAJ13" s="4"/>
      <c r="MAK13" s="4"/>
      <c r="MAL13" s="4"/>
      <c r="MAM13" s="4"/>
      <c r="MAN13" s="4"/>
      <c r="MAO13" s="4"/>
      <c r="MAP13" s="4"/>
      <c r="MAQ13" s="4"/>
      <c r="MAR13" s="4"/>
      <c r="MAS13" s="4"/>
      <c r="MAW13" s="4"/>
      <c r="MAX13" s="4"/>
      <c r="MAY13" s="4"/>
      <c r="MAZ13" s="4"/>
      <c r="MBA13" s="4"/>
      <c r="MBB13" s="4"/>
      <c r="MBC13" s="4"/>
      <c r="MBD13" s="4"/>
      <c r="MBE13" s="4"/>
      <c r="MBF13" s="4"/>
      <c r="MBG13" s="4"/>
      <c r="MBH13" s="4"/>
      <c r="MBL13" s="4"/>
      <c r="MBM13" s="4"/>
      <c r="MBN13" s="4"/>
      <c r="MBO13" s="4"/>
      <c r="MBP13" s="4"/>
      <c r="MBQ13" s="4"/>
      <c r="MBR13" s="4"/>
      <c r="MBS13" s="4"/>
      <c r="MBT13" s="4"/>
      <c r="MBU13" s="4"/>
      <c r="MBV13" s="4"/>
      <c r="MBW13" s="4"/>
      <c r="MCA13" s="4"/>
      <c r="MCB13" s="4"/>
      <c r="MCC13" s="4"/>
      <c r="MCD13" s="4"/>
      <c r="MCE13" s="4"/>
      <c r="MCF13" s="4"/>
      <c r="MCG13" s="4"/>
      <c r="MCH13" s="4"/>
      <c r="MCI13" s="4"/>
      <c r="MCJ13" s="4"/>
      <c r="MCK13" s="4"/>
      <c r="MCL13" s="4"/>
      <c r="MCP13" s="4"/>
      <c r="MCQ13" s="4"/>
      <c r="MCR13" s="4"/>
      <c r="MCS13" s="4"/>
      <c r="MCT13" s="4"/>
      <c r="MCU13" s="4"/>
      <c r="MCV13" s="4"/>
      <c r="MCW13" s="4"/>
      <c r="MCX13" s="4"/>
      <c r="MCY13" s="4"/>
      <c r="MCZ13" s="4"/>
      <c r="MDA13" s="4"/>
      <c r="MDE13" s="4"/>
      <c r="MDF13" s="4"/>
      <c r="MDG13" s="4"/>
      <c r="MDH13" s="4"/>
      <c r="MDI13" s="4"/>
      <c r="MDJ13" s="4"/>
      <c r="MDK13" s="4"/>
      <c r="MDL13" s="4"/>
      <c r="MDM13" s="4"/>
      <c r="MDN13" s="4"/>
      <c r="MDO13" s="4"/>
      <c r="MDP13" s="4"/>
      <c r="MDT13" s="4"/>
      <c r="MDU13" s="4"/>
      <c r="MDV13" s="4"/>
      <c r="MDW13" s="4"/>
      <c r="MDX13" s="4"/>
      <c r="MDY13" s="4"/>
      <c r="MDZ13" s="4"/>
      <c r="MEA13" s="4"/>
      <c r="MEB13" s="4"/>
      <c r="MEC13" s="4"/>
      <c r="MED13" s="4"/>
      <c r="MEE13" s="4"/>
      <c r="MEI13" s="4"/>
      <c r="MEJ13" s="4"/>
      <c r="MEK13" s="4"/>
      <c r="MEL13" s="4"/>
      <c r="MEM13" s="4"/>
      <c r="MEN13" s="4"/>
      <c r="MEO13" s="4"/>
      <c r="MEP13" s="4"/>
      <c r="MEQ13" s="4"/>
      <c r="MER13" s="4"/>
      <c r="MES13" s="4"/>
      <c r="MET13" s="4"/>
      <c r="MEX13" s="4"/>
      <c r="MEY13" s="4"/>
      <c r="MEZ13" s="4"/>
      <c r="MFA13" s="4"/>
      <c r="MFB13" s="4"/>
      <c r="MFC13" s="4"/>
      <c r="MFD13" s="4"/>
      <c r="MFE13" s="4"/>
      <c r="MFF13" s="4"/>
      <c r="MFG13" s="4"/>
      <c r="MFH13" s="4"/>
      <c r="MFI13" s="4"/>
      <c r="MFM13" s="4"/>
      <c r="MFN13" s="4"/>
      <c r="MFO13" s="4"/>
      <c r="MFP13" s="4"/>
      <c r="MFQ13" s="4"/>
      <c r="MFR13" s="4"/>
      <c r="MFS13" s="4"/>
      <c r="MFT13" s="4"/>
      <c r="MFU13" s="4"/>
      <c r="MFV13" s="4"/>
      <c r="MFW13" s="4"/>
      <c r="MFX13" s="4"/>
      <c r="MGB13" s="4"/>
      <c r="MGC13" s="4"/>
      <c r="MGD13" s="4"/>
      <c r="MGE13" s="4"/>
      <c r="MGF13" s="4"/>
      <c r="MGG13" s="4"/>
      <c r="MGH13" s="4"/>
      <c r="MGI13" s="4"/>
      <c r="MGJ13" s="4"/>
      <c r="MGK13" s="4"/>
      <c r="MGL13" s="4"/>
      <c r="MGM13" s="4"/>
      <c r="MGQ13" s="4"/>
      <c r="MGR13" s="4"/>
      <c r="MGS13" s="4"/>
      <c r="MGT13" s="4"/>
      <c r="MGU13" s="4"/>
      <c r="MGV13" s="4"/>
      <c r="MGW13" s="4"/>
      <c r="MGX13" s="4"/>
      <c r="MGY13" s="4"/>
      <c r="MGZ13" s="4"/>
      <c r="MHA13" s="4"/>
      <c r="MHB13" s="4"/>
      <c r="MHF13" s="4"/>
      <c r="MHG13" s="4"/>
      <c r="MHH13" s="4"/>
      <c r="MHI13" s="4"/>
      <c r="MHJ13" s="4"/>
      <c r="MHK13" s="4"/>
      <c r="MHL13" s="4"/>
      <c r="MHM13" s="4"/>
      <c r="MHN13" s="4"/>
      <c r="MHO13" s="4"/>
      <c r="MHP13" s="4"/>
      <c r="MHQ13" s="4"/>
      <c r="MHU13" s="4"/>
      <c r="MHV13" s="4"/>
      <c r="MHW13" s="4"/>
      <c r="MHX13" s="4"/>
      <c r="MHY13" s="4"/>
      <c r="MHZ13" s="4"/>
      <c r="MIA13" s="4"/>
      <c r="MIB13" s="4"/>
      <c r="MIC13" s="4"/>
      <c r="MID13" s="4"/>
      <c r="MIE13" s="4"/>
      <c r="MIF13" s="4"/>
      <c r="MIJ13" s="4"/>
      <c r="MIK13" s="4"/>
      <c r="MIL13" s="4"/>
      <c r="MIM13" s="4"/>
      <c r="MIN13" s="4"/>
      <c r="MIO13" s="4"/>
      <c r="MIP13" s="4"/>
      <c r="MIQ13" s="4"/>
      <c r="MIR13" s="4"/>
      <c r="MIS13" s="4"/>
      <c r="MIT13" s="4"/>
      <c r="MIU13" s="4"/>
      <c r="MIY13" s="4"/>
      <c r="MIZ13" s="4"/>
      <c r="MJA13" s="4"/>
      <c r="MJB13" s="4"/>
      <c r="MJC13" s="4"/>
      <c r="MJD13" s="4"/>
      <c r="MJE13" s="4"/>
      <c r="MJF13" s="4"/>
      <c r="MJG13" s="4"/>
      <c r="MJH13" s="4"/>
      <c r="MJI13" s="4"/>
      <c r="MJJ13" s="4"/>
      <c r="MJN13" s="4"/>
      <c r="MJO13" s="4"/>
      <c r="MJP13" s="4"/>
      <c r="MJQ13" s="4"/>
      <c r="MJR13" s="4"/>
      <c r="MJS13" s="4"/>
      <c r="MJT13" s="4"/>
      <c r="MJU13" s="4"/>
      <c r="MJV13" s="4"/>
      <c r="MJW13" s="4"/>
      <c r="MJX13" s="4"/>
      <c r="MJY13" s="4"/>
      <c r="MKC13" s="4"/>
      <c r="MKD13" s="4"/>
      <c r="MKE13" s="4"/>
      <c r="MKF13" s="4"/>
      <c r="MKG13" s="4"/>
      <c r="MKH13" s="4"/>
      <c r="MKI13" s="4"/>
      <c r="MKJ13" s="4"/>
      <c r="MKK13" s="4"/>
      <c r="MKL13" s="4"/>
      <c r="MKM13" s="4"/>
      <c r="MKN13" s="4"/>
      <c r="MKR13" s="4"/>
      <c r="MKS13" s="4"/>
      <c r="MKT13" s="4"/>
      <c r="MKU13" s="4"/>
      <c r="MKV13" s="4"/>
      <c r="MKW13" s="4"/>
      <c r="MKX13" s="4"/>
      <c r="MKY13" s="4"/>
      <c r="MKZ13" s="4"/>
      <c r="MLA13" s="4"/>
      <c r="MLB13" s="4"/>
      <c r="MLC13" s="4"/>
      <c r="MLG13" s="4"/>
      <c r="MLH13" s="4"/>
      <c r="MLI13" s="4"/>
      <c r="MLJ13" s="4"/>
      <c r="MLK13" s="4"/>
      <c r="MLL13" s="4"/>
      <c r="MLM13" s="4"/>
      <c r="MLN13" s="4"/>
      <c r="MLO13" s="4"/>
      <c r="MLP13" s="4"/>
      <c r="MLQ13" s="4"/>
      <c r="MLR13" s="4"/>
      <c r="MLV13" s="4"/>
      <c r="MLW13" s="4"/>
      <c r="MLX13" s="4"/>
      <c r="MLY13" s="4"/>
      <c r="MLZ13" s="4"/>
      <c r="MMA13" s="4"/>
      <c r="MMB13" s="4"/>
      <c r="MMC13" s="4"/>
      <c r="MMD13" s="4"/>
      <c r="MME13" s="4"/>
      <c r="MMF13" s="4"/>
      <c r="MMG13" s="4"/>
      <c r="MMK13" s="4"/>
      <c r="MML13" s="4"/>
      <c r="MMM13" s="4"/>
      <c r="MMN13" s="4"/>
      <c r="MMO13" s="4"/>
      <c r="MMP13" s="4"/>
      <c r="MMQ13" s="4"/>
      <c r="MMR13" s="4"/>
      <c r="MMS13" s="4"/>
      <c r="MMT13" s="4"/>
      <c r="MMU13" s="4"/>
      <c r="MMV13" s="4"/>
      <c r="MMZ13" s="4"/>
      <c r="MNA13" s="4"/>
      <c r="MNB13" s="4"/>
      <c r="MNC13" s="4"/>
      <c r="MND13" s="4"/>
      <c r="MNE13" s="4"/>
      <c r="MNF13" s="4"/>
      <c r="MNG13" s="4"/>
      <c r="MNH13" s="4"/>
      <c r="MNI13" s="4"/>
      <c r="MNJ13" s="4"/>
      <c r="MNK13" s="4"/>
      <c r="MNO13" s="4"/>
      <c r="MNP13" s="4"/>
      <c r="MNQ13" s="4"/>
      <c r="MNR13" s="4"/>
      <c r="MNS13" s="4"/>
      <c r="MNT13" s="4"/>
      <c r="MNU13" s="4"/>
      <c r="MNV13" s="4"/>
      <c r="MNW13" s="4"/>
      <c r="MNX13" s="4"/>
      <c r="MNY13" s="4"/>
      <c r="MNZ13" s="4"/>
      <c r="MOD13" s="4"/>
      <c r="MOE13" s="4"/>
      <c r="MOF13" s="4"/>
      <c r="MOG13" s="4"/>
      <c r="MOH13" s="4"/>
      <c r="MOI13" s="4"/>
      <c r="MOJ13" s="4"/>
      <c r="MOK13" s="4"/>
      <c r="MOL13" s="4"/>
      <c r="MOM13" s="4"/>
      <c r="MON13" s="4"/>
      <c r="MOO13" s="4"/>
      <c r="MOS13" s="4"/>
      <c r="MOT13" s="4"/>
      <c r="MOU13" s="4"/>
      <c r="MOV13" s="4"/>
      <c r="MOW13" s="4"/>
      <c r="MOX13" s="4"/>
      <c r="MOY13" s="4"/>
      <c r="MOZ13" s="4"/>
      <c r="MPA13" s="4"/>
      <c r="MPB13" s="4"/>
      <c r="MPC13" s="4"/>
      <c r="MPD13" s="4"/>
      <c r="MPH13" s="4"/>
      <c r="MPI13" s="4"/>
      <c r="MPJ13" s="4"/>
      <c r="MPK13" s="4"/>
      <c r="MPL13" s="4"/>
      <c r="MPM13" s="4"/>
      <c r="MPN13" s="4"/>
      <c r="MPO13" s="4"/>
      <c r="MPP13" s="4"/>
      <c r="MPQ13" s="4"/>
      <c r="MPR13" s="4"/>
      <c r="MPS13" s="4"/>
      <c r="MPW13" s="4"/>
      <c r="MPX13" s="4"/>
      <c r="MPY13" s="4"/>
      <c r="MPZ13" s="4"/>
      <c r="MQA13" s="4"/>
      <c r="MQB13" s="4"/>
      <c r="MQC13" s="4"/>
      <c r="MQD13" s="4"/>
      <c r="MQE13" s="4"/>
      <c r="MQF13" s="4"/>
      <c r="MQG13" s="4"/>
      <c r="MQH13" s="4"/>
      <c r="MQL13" s="4"/>
      <c r="MQM13" s="4"/>
      <c r="MQN13" s="4"/>
      <c r="MQO13" s="4"/>
      <c r="MQP13" s="4"/>
      <c r="MQQ13" s="4"/>
      <c r="MQR13" s="4"/>
      <c r="MQS13" s="4"/>
      <c r="MQT13" s="4"/>
      <c r="MQU13" s="4"/>
      <c r="MQV13" s="4"/>
      <c r="MQW13" s="4"/>
      <c r="MRA13" s="4"/>
      <c r="MRB13" s="4"/>
      <c r="MRC13" s="4"/>
      <c r="MRD13" s="4"/>
      <c r="MRE13" s="4"/>
      <c r="MRF13" s="4"/>
      <c r="MRG13" s="4"/>
      <c r="MRH13" s="4"/>
      <c r="MRI13" s="4"/>
      <c r="MRJ13" s="4"/>
      <c r="MRK13" s="4"/>
      <c r="MRL13" s="4"/>
      <c r="MRP13" s="4"/>
      <c r="MRQ13" s="4"/>
      <c r="MRR13" s="4"/>
      <c r="MRS13" s="4"/>
      <c r="MRT13" s="4"/>
      <c r="MRU13" s="4"/>
      <c r="MRV13" s="4"/>
      <c r="MRW13" s="4"/>
      <c r="MRX13" s="4"/>
      <c r="MRY13" s="4"/>
      <c r="MRZ13" s="4"/>
      <c r="MSA13" s="4"/>
      <c r="MSE13" s="4"/>
      <c r="MSF13" s="4"/>
      <c r="MSG13" s="4"/>
      <c r="MSH13" s="4"/>
      <c r="MSI13" s="4"/>
      <c r="MSJ13" s="4"/>
      <c r="MSK13" s="4"/>
      <c r="MSL13" s="4"/>
      <c r="MSM13" s="4"/>
      <c r="MSN13" s="4"/>
      <c r="MSO13" s="4"/>
      <c r="MSP13" s="4"/>
      <c r="MST13" s="4"/>
      <c r="MSU13" s="4"/>
      <c r="MSV13" s="4"/>
      <c r="MSW13" s="4"/>
      <c r="MSX13" s="4"/>
      <c r="MSY13" s="4"/>
      <c r="MSZ13" s="4"/>
      <c r="MTA13" s="4"/>
      <c r="MTB13" s="4"/>
      <c r="MTC13" s="4"/>
      <c r="MTD13" s="4"/>
      <c r="MTE13" s="4"/>
      <c r="MTI13" s="4"/>
      <c r="MTJ13" s="4"/>
      <c r="MTK13" s="4"/>
      <c r="MTL13" s="4"/>
      <c r="MTM13" s="4"/>
      <c r="MTN13" s="4"/>
      <c r="MTO13" s="4"/>
      <c r="MTP13" s="4"/>
      <c r="MTQ13" s="4"/>
      <c r="MTR13" s="4"/>
      <c r="MTS13" s="4"/>
      <c r="MTT13" s="4"/>
      <c r="MTX13" s="4"/>
      <c r="MTY13" s="4"/>
      <c r="MTZ13" s="4"/>
      <c r="MUA13" s="4"/>
      <c r="MUB13" s="4"/>
      <c r="MUC13" s="4"/>
      <c r="MUD13" s="4"/>
      <c r="MUE13" s="4"/>
      <c r="MUF13" s="4"/>
      <c r="MUG13" s="4"/>
      <c r="MUH13" s="4"/>
      <c r="MUI13" s="4"/>
      <c r="MUM13" s="4"/>
      <c r="MUN13" s="4"/>
      <c r="MUO13" s="4"/>
      <c r="MUP13" s="4"/>
      <c r="MUQ13" s="4"/>
      <c r="MUR13" s="4"/>
      <c r="MUS13" s="4"/>
      <c r="MUT13" s="4"/>
      <c r="MUU13" s="4"/>
      <c r="MUV13" s="4"/>
      <c r="MUW13" s="4"/>
      <c r="MUX13" s="4"/>
      <c r="MVB13" s="4"/>
      <c r="MVC13" s="4"/>
      <c r="MVD13" s="4"/>
      <c r="MVE13" s="4"/>
      <c r="MVF13" s="4"/>
      <c r="MVG13" s="4"/>
      <c r="MVH13" s="4"/>
      <c r="MVI13" s="4"/>
      <c r="MVJ13" s="4"/>
      <c r="MVK13" s="4"/>
      <c r="MVL13" s="4"/>
      <c r="MVM13" s="4"/>
      <c r="MVQ13" s="4"/>
      <c r="MVR13" s="4"/>
      <c r="MVS13" s="4"/>
      <c r="MVT13" s="4"/>
      <c r="MVU13" s="4"/>
      <c r="MVV13" s="4"/>
      <c r="MVW13" s="4"/>
      <c r="MVX13" s="4"/>
      <c r="MVY13" s="4"/>
      <c r="MVZ13" s="4"/>
      <c r="MWA13" s="4"/>
      <c r="MWB13" s="4"/>
      <c r="MWF13" s="4"/>
      <c r="MWG13" s="4"/>
      <c r="MWH13" s="4"/>
      <c r="MWI13" s="4"/>
      <c r="MWJ13" s="4"/>
      <c r="MWK13" s="4"/>
      <c r="MWL13" s="4"/>
      <c r="MWM13" s="4"/>
      <c r="MWN13" s="4"/>
      <c r="MWO13" s="4"/>
      <c r="MWP13" s="4"/>
      <c r="MWQ13" s="4"/>
      <c r="MWU13" s="4"/>
      <c r="MWV13" s="4"/>
      <c r="MWW13" s="4"/>
      <c r="MWX13" s="4"/>
      <c r="MWY13" s="4"/>
      <c r="MWZ13" s="4"/>
      <c r="MXA13" s="4"/>
      <c r="MXB13" s="4"/>
      <c r="MXC13" s="4"/>
      <c r="MXD13" s="4"/>
      <c r="MXE13" s="4"/>
      <c r="MXF13" s="4"/>
      <c r="MXJ13" s="4"/>
      <c r="MXK13" s="4"/>
      <c r="MXL13" s="4"/>
      <c r="MXM13" s="4"/>
      <c r="MXN13" s="4"/>
      <c r="MXO13" s="4"/>
      <c r="MXP13" s="4"/>
      <c r="MXQ13" s="4"/>
      <c r="MXR13" s="4"/>
      <c r="MXS13" s="4"/>
      <c r="MXT13" s="4"/>
      <c r="MXU13" s="4"/>
      <c r="MXY13" s="4"/>
      <c r="MXZ13" s="4"/>
      <c r="MYA13" s="4"/>
      <c r="MYB13" s="4"/>
      <c r="MYC13" s="4"/>
      <c r="MYD13" s="4"/>
      <c r="MYE13" s="4"/>
      <c r="MYF13" s="4"/>
      <c r="MYG13" s="4"/>
      <c r="MYH13" s="4"/>
      <c r="MYI13" s="4"/>
      <c r="MYJ13" s="4"/>
      <c r="MYN13" s="4"/>
      <c r="MYO13" s="4"/>
      <c r="MYP13" s="4"/>
      <c r="MYQ13" s="4"/>
      <c r="MYR13" s="4"/>
      <c r="MYS13" s="4"/>
      <c r="MYT13" s="4"/>
      <c r="MYU13" s="4"/>
      <c r="MYV13" s="4"/>
      <c r="MYW13" s="4"/>
      <c r="MYX13" s="4"/>
      <c r="MYY13" s="4"/>
      <c r="MZC13" s="4"/>
      <c r="MZD13" s="4"/>
      <c r="MZE13" s="4"/>
      <c r="MZF13" s="4"/>
      <c r="MZG13" s="4"/>
      <c r="MZH13" s="4"/>
      <c r="MZI13" s="4"/>
      <c r="MZJ13" s="4"/>
      <c r="MZK13" s="4"/>
      <c r="MZL13" s="4"/>
      <c r="MZM13" s="4"/>
      <c r="MZN13" s="4"/>
      <c r="MZR13" s="4"/>
      <c r="MZS13" s="4"/>
      <c r="MZT13" s="4"/>
      <c r="MZU13" s="4"/>
      <c r="MZV13" s="4"/>
      <c r="MZW13" s="4"/>
      <c r="MZX13" s="4"/>
      <c r="MZY13" s="4"/>
      <c r="MZZ13" s="4"/>
      <c r="NAA13" s="4"/>
      <c r="NAB13" s="4"/>
      <c r="NAC13" s="4"/>
      <c r="NAG13" s="4"/>
      <c r="NAH13" s="4"/>
      <c r="NAI13" s="4"/>
      <c r="NAJ13" s="4"/>
      <c r="NAK13" s="4"/>
      <c r="NAL13" s="4"/>
      <c r="NAM13" s="4"/>
      <c r="NAN13" s="4"/>
      <c r="NAO13" s="4"/>
      <c r="NAP13" s="4"/>
      <c r="NAQ13" s="4"/>
      <c r="NAR13" s="4"/>
      <c r="NAV13" s="4"/>
      <c r="NAW13" s="4"/>
      <c r="NAX13" s="4"/>
      <c r="NAY13" s="4"/>
      <c r="NAZ13" s="4"/>
      <c r="NBA13" s="4"/>
      <c r="NBB13" s="4"/>
      <c r="NBC13" s="4"/>
      <c r="NBD13" s="4"/>
      <c r="NBE13" s="4"/>
      <c r="NBF13" s="4"/>
      <c r="NBG13" s="4"/>
      <c r="NBK13" s="4"/>
      <c r="NBL13" s="4"/>
      <c r="NBM13" s="4"/>
      <c r="NBN13" s="4"/>
      <c r="NBO13" s="4"/>
      <c r="NBP13" s="4"/>
      <c r="NBQ13" s="4"/>
      <c r="NBR13" s="4"/>
      <c r="NBS13" s="4"/>
      <c r="NBT13" s="4"/>
      <c r="NBU13" s="4"/>
      <c r="NBV13" s="4"/>
      <c r="NBZ13" s="4"/>
      <c r="NCA13" s="4"/>
      <c r="NCB13" s="4"/>
      <c r="NCC13" s="4"/>
      <c r="NCD13" s="4"/>
      <c r="NCE13" s="4"/>
      <c r="NCF13" s="4"/>
      <c r="NCG13" s="4"/>
      <c r="NCH13" s="4"/>
      <c r="NCI13" s="4"/>
      <c r="NCJ13" s="4"/>
      <c r="NCK13" s="4"/>
      <c r="NCO13" s="4"/>
      <c r="NCP13" s="4"/>
      <c r="NCQ13" s="4"/>
      <c r="NCR13" s="4"/>
      <c r="NCS13" s="4"/>
      <c r="NCT13" s="4"/>
      <c r="NCU13" s="4"/>
      <c r="NCV13" s="4"/>
      <c r="NCW13" s="4"/>
      <c r="NCX13" s="4"/>
      <c r="NCY13" s="4"/>
      <c r="NCZ13" s="4"/>
      <c r="NDD13" s="4"/>
      <c r="NDE13" s="4"/>
      <c r="NDF13" s="4"/>
      <c r="NDG13" s="4"/>
      <c r="NDH13" s="4"/>
      <c r="NDI13" s="4"/>
      <c r="NDJ13" s="4"/>
      <c r="NDK13" s="4"/>
      <c r="NDL13" s="4"/>
      <c r="NDM13" s="4"/>
      <c r="NDN13" s="4"/>
      <c r="NDO13" s="4"/>
      <c r="NDS13" s="4"/>
      <c r="NDT13" s="4"/>
      <c r="NDU13" s="4"/>
      <c r="NDV13" s="4"/>
      <c r="NDW13" s="4"/>
      <c r="NDX13" s="4"/>
      <c r="NDY13" s="4"/>
      <c r="NDZ13" s="4"/>
      <c r="NEA13" s="4"/>
      <c r="NEB13" s="4"/>
      <c r="NEC13" s="4"/>
      <c r="NED13" s="4"/>
      <c r="NEH13" s="4"/>
      <c r="NEI13" s="4"/>
      <c r="NEJ13" s="4"/>
      <c r="NEK13" s="4"/>
      <c r="NEL13" s="4"/>
      <c r="NEM13" s="4"/>
      <c r="NEN13" s="4"/>
      <c r="NEO13" s="4"/>
      <c r="NEP13" s="4"/>
      <c r="NEQ13" s="4"/>
      <c r="NER13" s="4"/>
      <c r="NES13" s="4"/>
      <c r="NEW13" s="4"/>
      <c r="NEX13" s="4"/>
      <c r="NEY13" s="4"/>
      <c r="NEZ13" s="4"/>
      <c r="NFA13" s="4"/>
      <c r="NFB13" s="4"/>
      <c r="NFC13" s="4"/>
      <c r="NFD13" s="4"/>
      <c r="NFE13" s="4"/>
      <c r="NFF13" s="4"/>
      <c r="NFG13" s="4"/>
      <c r="NFH13" s="4"/>
      <c r="NFL13" s="4"/>
      <c r="NFM13" s="4"/>
      <c r="NFN13" s="4"/>
      <c r="NFO13" s="4"/>
      <c r="NFP13" s="4"/>
      <c r="NFQ13" s="4"/>
      <c r="NFR13" s="4"/>
      <c r="NFS13" s="4"/>
      <c r="NFT13" s="4"/>
      <c r="NFU13" s="4"/>
      <c r="NFV13" s="4"/>
      <c r="NFW13" s="4"/>
      <c r="NGA13" s="4"/>
      <c r="NGB13" s="4"/>
      <c r="NGC13" s="4"/>
      <c r="NGD13" s="4"/>
      <c r="NGE13" s="4"/>
      <c r="NGF13" s="4"/>
      <c r="NGG13" s="4"/>
      <c r="NGH13" s="4"/>
      <c r="NGI13" s="4"/>
      <c r="NGJ13" s="4"/>
      <c r="NGK13" s="4"/>
      <c r="NGL13" s="4"/>
      <c r="NGP13" s="4"/>
      <c r="NGQ13" s="4"/>
      <c r="NGR13" s="4"/>
      <c r="NGS13" s="4"/>
      <c r="NGT13" s="4"/>
      <c r="NGU13" s="4"/>
      <c r="NGV13" s="4"/>
      <c r="NGW13" s="4"/>
      <c r="NGX13" s="4"/>
      <c r="NGY13" s="4"/>
      <c r="NGZ13" s="4"/>
      <c r="NHA13" s="4"/>
      <c r="NHE13" s="4"/>
      <c r="NHF13" s="4"/>
      <c r="NHG13" s="4"/>
      <c r="NHH13" s="4"/>
      <c r="NHI13" s="4"/>
      <c r="NHJ13" s="4"/>
      <c r="NHK13" s="4"/>
      <c r="NHL13" s="4"/>
      <c r="NHM13" s="4"/>
      <c r="NHN13" s="4"/>
      <c r="NHO13" s="4"/>
      <c r="NHP13" s="4"/>
      <c r="NHT13" s="4"/>
      <c r="NHU13" s="4"/>
      <c r="NHV13" s="4"/>
      <c r="NHW13" s="4"/>
      <c r="NHX13" s="4"/>
      <c r="NHY13" s="4"/>
      <c r="NHZ13" s="4"/>
      <c r="NIA13" s="4"/>
      <c r="NIB13" s="4"/>
      <c r="NIC13" s="4"/>
      <c r="NID13" s="4"/>
      <c r="NIE13" s="4"/>
      <c r="NII13" s="4"/>
      <c r="NIJ13" s="4"/>
      <c r="NIK13" s="4"/>
      <c r="NIL13" s="4"/>
      <c r="NIM13" s="4"/>
      <c r="NIN13" s="4"/>
      <c r="NIO13" s="4"/>
      <c r="NIP13" s="4"/>
      <c r="NIQ13" s="4"/>
      <c r="NIR13" s="4"/>
      <c r="NIS13" s="4"/>
      <c r="NIT13" s="4"/>
      <c r="NIX13" s="4"/>
      <c r="NIY13" s="4"/>
      <c r="NIZ13" s="4"/>
      <c r="NJA13" s="4"/>
      <c r="NJB13" s="4"/>
      <c r="NJC13" s="4"/>
      <c r="NJD13" s="4"/>
      <c r="NJE13" s="4"/>
      <c r="NJF13" s="4"/>
      <c r="NJG13" s="4"/>
      <c r="NJH13" s="4"/>
      <c r="NJI13" s="4"/>
      <c r="NJM13" s="4"/>
      <c r="NJN13" s="4"/>
      <c r="NJO13" s="4"/>
      <c r="NJP13" s="4"/>
      <c r="NJQ13" s="4"/>
      <c r="NJR13" s="4"/>
      <c r="NJS13" s="4"/>
      <c r="NJT13" s="4"/>
      <c r="NJU13" s="4"/>
      <c r="NJV13" s="4"/>
      <c r="NJW13" s="4"/>
      <c r="NJX13" s="4"/>
      <c r="NKB13" s="4"/>
      <c r="NKC13" s="4"/>
      <c r="NKD13" s="4"/>
      <c r="NKE13" s="4"/>
      <c r="NKF13" s="4"/>
      <c r="NKG13" s="4"/>
      <c r="NKH13" s="4"/>
      <c r="NKI13" s="4"/>
      <c r="NKJ13" s="4"/>
      <c r="NKK13" s="4"/>
      <c r="NKL13" s="4"/>
      <c r="NKM13" s="4"/>
      <c r="NKQ13" s="4"/>
      <c r="NKR13" s="4"/>
      <c r="NKS13" s="4"/>
      <c r="NKT13" s="4"/>
      <c r="NKU13" s="4"/>
      <c r="NKV13" s="4"/>
      <c r="NKW13" s="4"/>
      <c r="NKX13" s="4"/>
      <c r="NKY13" s="4"/>
      <c r="NKZ13" s="4"/>
      <c r="NLA13" s="4"/>
      <c r="NLB13" s="4"/>
      <c r="NLF13" s="4"/>
      <c r="NLG13" s="4"/>
      <c r="NLH13" s="4"/>
      <c r="NLI13" s="4"/>
      <c r="NLJ13" s="4"/>
      <c r="NLK13" s="4"/>
      <c r="NLL13" s="4"/>
      <c r="NLM13" s="4"/>
      <c r="NLN13" s="4"/>
      <c r="NLO13" s="4"/>
      <c r="NLP13" s="4"/>
      <c r="NLQ13" s="4"/>
      <c r="NLU13" s="4"/>
      <c r="NLV13" s="4"/>
      <c r="NLW13" s="4"/>
      <c r="NLX13" s="4"/>
      <c r="NLY13" s="4"/>
      <c r="NLZ13" s="4"/>
      <c r="NMA13" s="4"/>
      <c r="NMB13" s="4"/>
      <c r="NMC13" s="4"/>
      <c r="NMD13" s="4"/>
      <c r="NME13" s="4"/>
      <c r="NMF13" s="4"/>
      <c r="NMJ13" s="4"/>
      <c r="NMK13" s="4"/>
      <c r="NML13" s="4"/>
      <c r="NMM13" s="4"/>
      <c r="NMN13" s="4"/>
      <c r="NMO13" s="4"/>
      <c r="NMP13" s="4"/>
      <c r="NMQ13" s="4"/>
      <c r="NMR13" s="4"/>
      <c r="NMS13" s="4"/>
      <c r="NMT13" s="4"/>
      <c r="NMU13" s="4"/>
      <c r="NMY13" s="4"/>
      <c r="NMZ13" s="4"/>
      <c r="NNA13" s="4"/>
      <c r="NNB13" s="4"/>
      <c r="NNC13" s="4"/>
      <c r="NND13" s="4"/>
      <c r="NNE13" s="4"/>
      <c r="NNF13" s="4"/>
      <c r="NNG13" s="4"/>
      <c r="NNH13" s="4"/>
      <c r="NNI13" s="4"/>
      <c r="NNJ13" s="4"/>
      <c r="NNN13" s="4"/>
      <c r="NNO13" s="4"/>
      <c r="NNP13" s="4"/>
      <c r="NNQ13" s="4"/>
      <c r="NNR13" s="4"/>
      <c r="NNS13" s="4"/>
      <c r="NNT13" s="4"/>
      <c r="NNU13" s="4"/>
      <c r="NNV13" s="4"/>
      <c r="NNW13" s="4"/>
      <c r="NNX13" s="4"/>
      <c r="NNY13" s="4"/>
      <c r="NOC13" s="4"/>
      <c r="NOD13" s="4"/>
      <c r="NOE13" s="4"/>
      <c r="NOF13" s="4"/>
      <c r="NOG13" s="4"/>
      <c r="NOH13" s="4"/>
      <c r="NOI13" s="4"/>
      <c r="NOJ13" s="4"/>
      <c r="NOK13" s="4"/>
      <c r="NOL13" s="4"/>
      <c r="NOM13" s="4"/>
      <c r="NON13" s="4"/>
      <c r="NOR13" s="4"/>
      <c r="NOS13" s="4"/>
      <c r="NOT13" s="4"/>
      <c r="NOU13" s="4"/>
      <c r="NOV13" s="4"/>
      <c r="NOW13" s="4"/>
      <c r="NOX13" s="4"/>
      <c r="NOY13" s="4"/>
      <c r="NOZ13" s="4"/>
      <c r="NPA13" s="4"/>
      <c r="NPB13" s="4"/>
      <c r="NPC13" s="4"/>
      <c r="NPG13" s="4"/>
      <c r="NPH13" s="4"/>
      <c r="NPI13" s="4"/>
      <c r="NPJ13" s="4"/>
      <c r="NPK13" s="4"/>
      <c r="NPL13" s="4"/>
      <c r="NPM13" s="4"/>
      <c r="NPN13" s="4"/>
      <c r="NPO13" s="4"/>
      <c r="NPP13" s="4"/>
      <c r="NPQ13" s="4"/>
      <c r="NPR13" s="4"/>
      <c r="NPV13" s="4"/>
      <c r="NPW13" s="4"/>
      <c r="NPX13" s="4"/>
      <c r="NPY13" s="4"/>
      <c r="NPZ13" s="4"/>
      <c r="NQA13" s="4"/>
      <c r="NQB13" s="4"/>
      <c r="NQC13" s="4"/>
      <c r="NQD13" s="4"/>
      <c r="NQE13" s="4"/>
      <c r="NQF13" s="4"/>
      <c r="NQG13" s="4"/>
      <c r="NQK13" s="4"/>
      <c r="NQL13" s="4"/>
      <c r="NQM13" s="4"/>
      <c r="NQN13" s="4"/>
      <c r="NQO13" s="4"/>
      <c r="NQP13" s="4"/>
      <c r="NQQ13" s="4"/>
      <c r="NQR13" s="4"/>
      <c r="NQS13" s="4"/>
      <c r="NQT13" s="4"/>
      <c r="NQU13" s="4"/>
      <c r="NQV13" s="4"/>
      <c r="NQZ13" s="4"/>
      <c r="NRA13" s="4"/>
      <c r="NRB13" s="4"/>
      <c r="NRC13" s="4"/>
      <c r="NRD13" s="4"/>
      <c r="NRE13" s="4"/>
      <c r="NRF13" s="4"/>
      <c r="NRG13" s="4"/>
      <c r="NRH13" s="4"/>
      <c r="NRI13" s="4"/>
      <c r="NRJ13" s="4"/>
      <c r="NRK13" s="4"/>
      <c r="NRO13" s="4"/>
      <c r="NRP13" s="4"/>
      <c r="NRQ13" s="4"/>
      <c r="NRR13" s="4"/>
      <c r="NRS13" s="4"/>
      <c r="NRT13" s="4"/>
      <c r="NRU13" s="4"/>
      <c r="NRV13" s="4"/>
      <c r="NRW13" s="4"/>
      <c r="NRX13" s="4"/>
      <c r="NRY13" s="4"/>
      <c r="NRZ13" s="4"/>
      <c r="NSD13" s="4"/>
      <c r="NSE13" s="4"/>
      <c r="NSF13" s="4"/>
      <c r="NSG13" s="4"/>
      <c r="NSH13" s="4"/>
      <c r="NSI13" s="4"/>
      <c r="NSJ13" s="4"/>
      <c r="NSK13" s="4"/>
      <c r="NSL13" s="4"/>
      <c r="NSM13" s="4"/>
      <c r="NSN13" s="4"/>
      <c r="NSO13" s="4"/>
      <c r="NSS13" s="4"/>
      <c r="NST13" s="4"/>
      <c r="NSU13" s="4"/>
      <c r="NSV13" s="4"/>
      <c r="NSW13" s="4"/>
      <c r="NSX13" s="4"/>
      <c r="NSY13" s="4"/>
      <c r="NSZ13" s="4"/>
      <c r="NTA13" s="4"/>
      <c r="NTB13" s="4"/>
      <c r="NTC13" s="4"/>
      <c r="NTD13" s="4"/>
      <c r="NTH13" s="4"/>
      <c r="NTI13" s="4"/>
      <c r="NTJ13" s="4"/>
      <c r="NTK13" s="4"/>
      <c r="NTL13" s="4"/>
      <c r="NTM13" s="4"/>
      <c r="NTN13" s="4"/>
      <c r="NTO13" s="4"/>
      <c r="NTP13" s="4"/>
      <c r="NTQ13" s="4"/>
      <c r="NTR13" s="4"/>
      <c r="NTS13" s="4"/>
      <c r="NTW13" s="4"/>
      <c r="NTX13" s="4"/>
      <c r="NTY13" s="4"/>
      <c r="NTZ13" s="4"/>
      <c r="NUA13" s="4"/>
      <c r="NUB13" s="4"/>
      <c r="NUC13" s="4"/>
      <c r="NUD13" s="4"/>
      <c r="NUE13" s="4"/>
      <c r="NUF13" s="4"/>
      <c r="NUG13" s="4"/>
      <c r="NUH13" s="4"/>
      <c r="NUL13" s="4"/>
      <c r="NUM13" s="4"/>
      <c r="NUN13" s="4"/>
      <c r="NUO13" s="4"/>
      <c r="NUP13" s="4"/>
      <c r="NUQ13" s="4"/>
      <c r="NUR13" s="4"/>
      <c r="NUS13" s="4"/>
      <c r="NUT13" s="4"/>
      <c r="NUU13" s="4"/>
      <c r="NUV13" s="4"/>
      <c r="NUW13" s="4"/>
      <c r="NVA13" s="4"/>
      <c r="NVB13" s="4"/>
      <c r="NVC13" s="4"/>
      <c r="NVD13" s="4"/>
      <c r="NVE13" s="4"/>
      <c r="NVF13" s="4"/>
      <c r="NVG13" s="4"/>
      <c r="NVH13" s="4"/>
      <c r="NVI13" s="4"/>
      <c r="NVJ13" s="4"/>
      <c r="NVK13" s="4"/>
      <c r="NVL13" s="4"/>
      <c r="NVP13" s="4"/>
      <c r="NVQ13" s="4"/>
      <c r="NVR13" s="4"/>
      <c r="NVS13" s="4"/>
      <c r="NVT13" s="4"/>
      <c r="NVU13" s="4"/>
      <c r="NVV13" s="4"/>
      <c r="NVW13" s="4"/>
      <c r="NVX13" s="4"/>
      <c r="NVY13" s="4"/>
      <c r="NVZ13" s="4"/>
      <c r="NWA13" s="4"/>
      <c r="NWE13" s="4"/>
      <c r="NWF13" s="4"/>
      <c r="NWG13" s="4"/>
      <c r="NWH13" s="4"/>
      <c r="NWI13" s="4"/>
      <c r="NWJ13" s="4"/>
      <c r="NWK13" s="4"/>
      <c r="NWL13" s="4"/>
      <c r="NWM13" s="4"/>
      <c r="NWN13" s="4"/>
      <c r="NWO13" s="4"/>
      <c r="NWP13" s="4"/>
      <c r="NWT13" s="4"/>
      <c r="NWU13" s="4"/>
      <c r="NWV13" s="4"/>
      <c r="NWW13" s="4"/>
      <c r="NWX13" s="4"/>
      <c r="NWY13" s="4"/>
      <c r="NWZ13" s="4"/>
      <c r="NXA13" s="4"/>
      <c r="NXB13" s="4"/>
      <c r="NXC13" s="4"/>
      <c r="NXD13" s="4"/>
      <c r="NXE13" s="4"/>
      <c r="NXI13" s="4"/>
      <c r="NXJ13" s="4"/>
      <c r="NXK13" s="4"/>
      <c r="NXL13" s="4"/>
      <c r="NXM13" s="4"/>
      <c r="NXN13" s="4"/>
      <c r="NXO13" s="4"/>
      <c r="NXP13" s="4"/>
      <c r="NXQ13" s="4"/>
      <c r="NXR13" s="4"/>
      <c r="NXS13" s="4"/>
      <c r="NXT13" s="4"/>
      <c r="NXX13" s="4"/>
      <c r="NXY13" s="4"/>
      <c r="NXZ13" s="4"/>
      <c r="NYA13" s="4"/>
      <c r="NYB13" s="4"/>
      <c r="NYC13" s="4"/>
      <c r="NYD13" s="4"/>
      <c r="NYE13" s="4"/>
      <c r="NYF13" s="4"/>
      <c r="NYG13" s="4"/>
      <c r="NYH13" s="4"/>
      <c r="NYI13" s="4"/>
      <c r="NYM13" s="4"/>
      <c r="NYN13" s="4"/>
      <c r="NYO13" s="4"/>
      <c r="NYP13" s="4"/>
      <c r="NYQ13" s="4"/>
      <c r="NYR13" s="4"/>
      <c r="NYS13" s="4"/>
      <c r="NYT13" s="4"/>
      <c r="NYU13" s="4"/>
      <c r="NYV13" s="4"/>
      <c r="NYW13" s="4"/>
      <c r="NYX13" s="4"/>
      <c r="NZB13" s="4"/>
      <c r="NZC13" s="4"/>
      <c r="NZD13" s="4"/>
      <c r="NZE13" s="4"/>
      <c r="NZF13" s="4"/>
      <c r="NZG13" s="4"/>
      <c r="NZH13" s="4"/>
      <c r="NZI13" s="4"/>
      <c r="NZJ13" s="4"/>
      <c r="NZK13" s="4"/>
      <c r="NZL13" s="4"/>
      <c r="NZM13" s="4"/>
      <c r="NZQ13" s="4"/>
      <c r="NZR13" s="4"/>
      <c r="NZS13" s="4"/>
      <c r="NZT13" s="4"/>
      <c r="NZU13" s="4"/>
      <c r="NZV13" s="4"/>
      <c r="NZW13" s="4"/>
      <c r="NZX13" s="4"/>
      <c r="NZY13" s="4"/>
      <c r="NZZ13" s="4"/>
      <c r="OAA13" s="4"/>
      <c r="OAB13" s="4"/>
      <c r="OAF13" s="4"/>
      <c r="OAG13" s="4"/>
      <c r="OAH13" s="4"/>
      <c r="OAI13" s="4"/>
      <c r="OAJ13" s="4"/>
      <c r="OAK13" s="4"/>
      <c r="OAL13" s="4"/>
      <c r="OAM13" s="4"/>
      <c r="OAN13" s="4"/>
      <c r="OAO13" s="4"/>
      <c r="OAP13" s="4"/>
      <c r="OAQ13" s="4"/>
      <c r="OAU13" s="4"/>
      <c r="OAV13" s="4"/>
      <c r="OAW13" s="4"/>
      <c r="OAX13" s="4"/>
      <c r="OAY13" s="4"/>
      <c r="OAZ13" s="4"/>
      <c r="OBA13" s="4"/>
      <c r="OBB13" s="4"/>
      <c r="OBC13" s="4"/>
      <c r="OBD13" s="4"/>
      <c r="OBE13" s="4"/>
      <c r="OBF13" s="4"/>
      <c r="OBJ13" s="4"/>
      <c r="OBK13" s="4"/>
      <c r="OBL13" s="4"/>
      <c r="OBM13" s="4"/>
      <c r="OBN13" s="4"/>
      <c r="OBO13" s="4"/>
      <c r="OBP13" s="4"/>
      <c r="OBQ13" s="4"/>
      <c r="OBR13" s="4"/>
      <c r="OBS13" s="4"/>
      <c r="OBT13" s="4"/>
      <c r="OBU13" s="4"/>
      <c r="OBY13" s="4"/>
      <c r="OBZ13" s="4"/>
      <c r="OCA13" s="4"/>
      <c r="OCB13" s="4"/>
      <c r="OCC13" s="4"/>
      <c r="OCD13" s="4"/>
      <c r="OCE13" s="4"/>
      <c r="OCF13" s="4"/>
      <c r="OCG13" s="4"/>
      <c r="OCH13" s="4"/>
      <c r="OCI13" s="4"/>
      <c r="OCJ13" s="4"/>
      <c r="OCN13" s="4"/>
      <c r="OCO13" s="4"/>
      <c r="OCP13" s="4"/>
      <c r="OCQ13" s="4"/>
      <c r="OCR13" s="4"/>
      <c r="OCS13" s="4"/>
      <c r="OCT13" s="4"/>
      <c r="OCU13" s="4"/>
      <c r="OCV13" s="4"/>
      <c r="OCW13" s="4"/>
      <c r="OCX13" s="4"/>
      <c r="OCY13" s="4"/>
      <c r="ODC13" s="4"/>
      <c r="ODD13" s="4"/>
      <c r="ODE13" s="4"/>
      <c r="ODF13" s="4"/>
      <c r="ODG13" s="4"/>
      <c r="ODH13" s="4"/>
      <c r="ODI13" s="4"/>
      <c r="ODJ13" s="4"/>
      <c r="ODK13" s="4"/>
      <c r="ODL13" s="4"/>
      <c r="ODM13" s="4"/>
      <c r="ODN13" s="4"/>
      <c r="ODR13" s="4"/>
      <c r="ODS13" s="4"/>
      <c r="ODT13" s="4"/>
      <c r="ODU13" s="4"/>
      <c r="ODV13" s="4"/>
      <c r="ODW13" s="4"/>
      <c r="ODX13" s="4"/>
      <c r="ODY13" s="4"/>
      <c r="ODZ13" s="4"/>
      <c r="OEA13" s="4"/>
      <c r="OEB13" s="4"/>
      <c r="OEC13" s="4"/>
      <c r="OEG13" s="4"/>
      <c r="OEH13" s="4"/>
      <c r="OEI13" s="4"/>
      <c r="OEJ13" s="4"/>
      <c r="OEK13" s="4"/>
      <c r="OEL13" s="4"/>
      <c r="OEM13" s="4"/>
      <c r="OEN13" s="4"/>
      <c r="OEO13" s="4"/>
      <c r="OEP13" s="4"/>
      <c r="OEQ13" s="4"/>
      <c r="OER13" s="4"/>
      <c r="OEV13" s="4"/>
      <c r="OEW13" s="4"/>
      <c r="OEX13" s="4"/>
      <c r="OEY13" s="4"/>
      <c r="OEZ13" s="4"/>
      <c r="OFA13" s="4"/>
      <c r="OFB13" s="4"/>
      <c r="OFC13" s="4"/>
      <c r="OFD13" s="4"/>
      <c r="OFE13" s="4"/>
      <c r="OFF13" s="4"/>
      <c r="OFG13" s="4"/>
      <c r="OFK13" s="4"/>
      <c r="OFL13" s="4"/>
      <c r="OFM13" s="4"/>
      <c r="OFN13" s="4"/>
      <c r="OFO13" s="4"/>
      <c r="OFP13" s="4"/>
      <c r="OFQ13" s="4"/>
      <c r="OFR13" s="4"/>
      <c r="OFS13" s="4"/>
      <c r="OFT13" s="4"/>
      <c r="OFU13" s="4"/>
      <c r="OFV13" s="4"/>
      <c r="OFZ13" s="4"/>
      <c r="OGA13" s="4"/>
      <c r="OGB13" s="4"/>
      <c r="OGC13" s="4"/>
      <c r="OGD13" s="4"/>
      <c r="OGE13" s="4"/>
      <c r="OGF13" s="4"/>
      <c r="OGG13" s="4"/>
      <c r="OGH13" s="4"/>
      <c r="OGI13" s="4"/>
      <c r="OGJ13" s="4"/>
      <c r="OGK13" s="4"/>
      <c r="OGO13" s="4"/>
      <c r="OGP13" s="4"/>
      <c r="OGQ13" s="4"/>
      <c r="OGR13" s="4"/>
      <c r="OGS13" s="4"/>
      <c r="OGT13" s="4"/>
      <c r="OGU13" s="4"/>
      <c r="OGV13" s="4"/>
      <c r="OGW13" s="4"/>
      <c r="OGX13" s="4"/>
      <c r="OGY13" s="4"/>
      <c r="OGZ13" s="4"/>
      <c r="OHD13" s="4"/>
      <c r="OHE13" s="4"/>
      <c r="OHF13" s="4"/>
      <c r="OHG13" s="4"/>
      <c r="OHH13" s="4"/>
      <c r="OHI13" s="4"/>
      <c r="OHJ13" s="4"/>
      <c r="OHK13" s="4"/>
      <c r="OHL13" s="4"/>
      <c r="OHM13" s="4"/>
      <c r="OHN13" s="4"/>
      <c r="OHO13" s="4"/>
      <c r="OHS13" s="4"/>
      <c r="OHT13" s="4"/>
      <c r="OHU13" s="4"/>
      <c r="OHV13" s="4"/>
      <c r="OHW13" s="4"/>
      <c r="OHX13" s="4"/>
      <c r="OHY13" s="4"/>
      <c r="OHZ13" s="4"/>
      <c r="OIA13" s="4"/>
      <c r="OIB13" s="4"/>
      <c r="OIC13" s="4"/>
      <c r="OID13" s="4"/>
      <c r="OIH13" s="4"/>
      <c r="OII13" s="4"/>
      <c r="OIJ13" s="4"/>
      <c r="OIK13" s="4"/>
      <c r="OIL13" s="4"/>
      <c r="OIM13" s="4"/>
      <c r="OIN13" s="4"/>
      <c r="OIO13" s="4"/>
      <c r="OIP13" s="4"/>
      <c r="OIQ13" s="4"/>
      <c r="OIR13" s="4"/>
      <c r="OIS13" s="4"/>
      <c r="OIW13" s="4"/>
      <c r="OIX13" s="4"/>
      <c r="OIY13" s="4"/>
      <c r="OIZ13" s="4"/>
      <c r="OJA13" s="4"/>
      <c r="OJB13" s="4"/>
      <c r="OJC13" s="4"/>
      <c r="OJD13" s="4"/>
      <c r="OJE13" s="4"/>
      <c r="OJF13" s="4"/>
      <c r="OJG13" s="4"/>
      <c r="OJH13" s="4"/>
      <c r="OJL13" s="4"/>
      <c r="OJM13" s="4"/>
      <c r="OJN13" s="4"/>
      <c r="OJO13" s="4"/>
      <c r="OJP13" s="4"/>
      <c r="OJQ13" s="4"/>
      <c r="OJR13" s="4"/>
      <c r="OJS13" s="4"/>
      <c r="OJT13" s="4"/>
      <c r="OJU13" s="4"/>
      <c r="OJV13" s="4"/>
      <c r="OJW13" s="4"/>
      <c r="OKA13" s="4"/>
      <c r="OKB13" s="4"/>
      <c r="OKC13" s="4"/>
      <c r="OKD13" s="4"/>
      <c r="OKE13" s="4"/>
      <c r="OKF13" s="4"/>
      <c r="OKG13" s="4"/>
      <c r="OKH13" s="4"/>
      <c r="OKI13" s="4"/>
      <c r="OKJ13" s="4"/>
      <c r="OKK13" s="4"/>
      <c r="OKL13" s="4"/>
      <c r="OKP13" s="4"/>
      <c r="OKQ13" s="4"/>
      <c r="OKR13" s="4"/>
      <c r="OKS13" s="4"/>
      <c r="OKT13" s="4"/>
      <c r="OKU13" s="4"/>
      <c r="OKV13" s="4"/>
      <c r="OKW13" s="4"/>
      <c r="OKX13" s="4"/>
      <c r="OKY13" s="4"/>
      <c r="OKZ13" s="4"/>
      <c r="OLA13" s="4"/>
      <c r="OLE13" s="4"/>
      <c r="OLF13" s="4"/>
      <c r="OLG13" s="4"/>
      <c r="OLH13" s="4"/>
      <c r="OLI13" s="4"/>
      <c r="OLJ13" s="4"/>
      <c r="OLK13" s="4"/>
      <c r="OLL13" s="4"/>
      <c r="OLM13" s="4"/>
      <c r="OLN13" s="4"/>
      <c r="OLO13" s="4"/>
      <c r="OLP13" s="4"/>
      <c r="OLT13" s="4"/>
      <c r="OLU13" s="4"/>
      <c r="OLV13" s="4"/>
      <c r="OLW13" s="4"/>
      <c r="OLX13" s="4"/>
      <c r="OLY13" s="4"/>
      <c r="OLZ13" s="4"/>
      <c r="OMA13" s="4"/>
      <c r="OMB13" s="4"/>
      <c r="OMC13" s="4"/>
      <c r="OMD13" s="4"/>
      <c r="OME13" s="4"/>
      <c r="OMI13" s="4"/>
      <c r="OMJ13" s="4"/>
      <c r="OMK13" s="4"/>
      <c r="OML13" s="4"/>
      <c r="OMM13" s="4"/>
      <c r="OMN13" s="4"/>
      <c r="OMO13" s="4"/>
      <c r="OMP13" s="4"/>
      <c r="OMQ13" s="4"/>
      <c r="OMR13" s="4"/>
      <c r="OMS13" s="4"/>
      <c r="OMT13" s="4"/>
      <c r="OMX13" s="4"/>
      <c r="OMY13" s="4"/>
      <c r="OMZ13" s="4"/>
      <c r="ONA13" s="4"/>
      <c r="ONB13" s="4"/>
      <c r="ONC13" s="4"/>
      <c r="OND13" s="4"/>
      <c r="ONE13" s="4"/>
      <c r="ONF13" s="4"/>
      <c r="ONG13" s="4"/>
      <c r="ONH13" s="4"/>
      <c r="ONI13" s="4"/>
      <c r="ONM13" s="4"/>
      <c r="ONN13" s="4"/>
      <c r="ONO13" s="4"/>
      <c r="ONP13" s="4"/>
      <c r="ONQ13" s="4"/>
      <c r="ONR13" s="4"/>
      <c r="ONS13" s="4"/>
      <c r="ONT13" s="4"/>
      <c r="ONU13" s="4"/>
      <c r="ONV13" s="4"/>
      <c r="ONW13" s="4"/>
      <c r="ONX13" s="4"/>
      <c r="OOB13" s="4"/>
      <c r="OOC13" s="4"/>
      <c r="OOD13" s="4"/>
      <c r="OOE13" s="4"/>
      <c r="OOF13" s="4"/>
      <c r="OOG13" s="4"/>
      <c r="OOH13" s="4"/>
      <c r="OOI13" s="4"/>
      <c r="OOJ13" s="4"/>
      <c r="OOK13" s="4"/>
      <c r="OOL13" s="4"/>
      <c r="OOM13" s="4"/>
      <c r="OOQ13" s="4"/>
      <c r="OOR13" s="4"/>
      <c r="OOS13" s="4"/>
      <c r="OOT13" s="4"/>
      <c r="OOU13" s="4"/>
      <c r="OOV13" s="4"/>
      <c r="OOW13" s="4"/>
      <c r="OOX13" s="4"/>
      <c r="OOY13" s="4"/>
      <c r="OOZ13" s="4"/>
      <c r="OPA13" s="4"/>
      <c r="OPB13" s="4"/>
      <c r="OPF13" s="4"/>
      <c r="OPG13" s="4"/>
      <c r="OPH13" s="4"/>
      <c r="OPI13" s="4"/>
      <c r="OPJ13" s="4"/>
      <c r="OPK13" s="4"/>
      <c r="OPL13" s="4"/>
      <c r="OPM13" s="4"/>
      <c r="OPN13" s="4"/>
      <c r="OPO13" s="4"/>
      <c r="OPP13" s="4"/>
      <c r="OPQ13" s="4"/>
      <c r="OPU13" s="4"/>
      <c r="OPV13" s="4"/>
      <c r="OPW13" s="4"/>
      <c r="OPX13" s="4"/>
      <c r="OPY13" s="4"/>
      <c r="OPZ13" s="4"/>
      <c r="OQA13" s="4"/>
      <c r="OQB13" s="4"/>
      <c r="OQC13" s="4"/>
      <c r="OQD13" s="4"/>
      <c r="OQE13" s="4"/>
      <c r="OQF13" s="4"/>
      <c r="OQJ13" s="4"/>
      <c r="OQK13" s="4"/>
      <c r="OQL13" s="4"/>
      <c r="OQM13" s="4"/>
      <c r="OQN13" s="4"/>
      <c r="OQO13" s="4"/>
      <c r="OQP13" s="4"/>
      <c r="OQQ13" s="4"/>
      <c r="OQR13" s="4"/>
      <c r="OQS13" s="4"/>
      <c r="OQT13" s="4"/>
      <c r="OQU13" s="4"/>
      <c r="OQY13" s="4"/>
      <c r="OQZ13" s="4"/>
      <c r="ORA13" s="4"/>
      <c r="ORB13" s="4"/>
      <c r="ORC13" s="4"/>
      <c r="ORD13" s="4"/>
      <c r="ORE13" s="4"/>
      <c r="ORF13" s="4"/>
      <c r="ORG13" s="4"/>
      <c r="ORH13" s="4"/>
      <c r="ORI13" s="4"/>
      <c r="ORJ13" s="4"/>
      <c r="ORN13" s="4"/>
      <c r="ORO13" s="4"/>
      <c r="ORP13" s="4"/>
      <c r="ORQ13" s="4"/>
      <c r="ORR13" s="4"/>
      <c r="ORS13" s="4"/>
      <c r="ORT13" s="4"/>
      <c r="ORU13" s="4"/>
      <c r="ORV13" s="4"/>
      <c r="ORW13" s="4"/>
      <c r="ORX13" s="4"/>
      <c r="ORY13" s="4"/>
      <c r="OSC13" s="4"/>
      <c r="OSD13" s="4"/>
      <c r="OSE13" s="4"/>
      <c r="OSF13" s="4"/>
      <c r="OSG13" s="4"/>
      <c r="OSH13" s="4"/>
      <c r="OSI13" s="4"/>
      <c r="OSJ13" s="4"/>
      <c r="OSK13" s="4"/>
      <c r="OSL13" s="4"/>
      <c r="OSM13" s="4"/>
      <c r="OSN13" s="4"/>
      <c r="OSR13" s="4"/>
      <c r="OSS13" s="4"/>
      <c r="OST13" s="4"/>
      <c r="OSU13" s="4"/>
      <c r="OSV13" s="4"/>
      <c r="OSW13" s="4"/>
      <c r="OSX13" s="4"/>
      <c r="OSY13" s="4"/>
      <c r="OSZ13" s="4"/>
      <c r="OTA13" s="4"/>
      <c r="OTB13" s="4"/>
      <c r="OTC13" s="4"/>
      <c r="OTG13" s="4"/>
      <c r="OTH13" s="4"/>
      <c r="OTI13" s="4"/>
      <c r="OTJ13" s="4"/>
      <c r="OTK13" s="4"/>
      <c r="OTL13" s="4"/>
      <c r="OTM13" s="4"/>
      <c r="OTN13" s="4"/>
      <c r="OTO13" s="4"/>
      <c r="OTP13" s="4"/>
      <c r="OTQ13" s="4"/>
      <c r="OTR13" s="4"/>
      <c r="OTV13" s="4"/>
      <c r="OTW13" s="4"/>
      <c r="OTX13" s="4"/>
      <c r="OTY13" s="4"/>
      <c r="OTZ13" s="4"/>
      <c r="OUA13" s="4"/>
      <c r="OUB13" s="4"/>
      <c r="OUC13" s="4"/>
      <c r="OUD13" s="4"/>
      <c r="OUE13" s="4"/>
      <c r="OUF13" s="4"/>
      <c r="OUG13" s="4"/>
      <c r="OUK13" s="4"/>
      <c r="OUL13" s="4"/>
      <c r="OUM13" s="4"/>
      <c r="OUN13" s="4"/>
      <c r="OUO13" s="4"/>
      <c r="OUP13" s="4"/>
      <c r="OUQ13" s="4"/>
      <c r="OUR13" s="4"/>
      <c r="OUS13" s="4"/>
      <c r="OUT13" s="4"/>
      <c r="OUU13" s="4"/>
      <c r="OUV13" s="4"/>
      <c r="OUZ13" s="4"/>
      <c r="OVA13" s="4"/>
      <c r="OVB13" s="4"/>
      <c r="OVC13" s="4"/>
      <c r="OVD13" s="4"/>
      <c r="OVE13" s="4"/>
      <c r="OVF13" s="4"/>
      <c r="OVG13" s="4"/>
      <c r="OVH13" s="4"/>
      <c r="OVI13" s="4"/>
      <c r="OVJ13" s="4"/>
      <c r="OVK13" s="4"/>
      <c r="OVO13" s="4"/>
      <c r="OVP13" s="4"/>
      <c r="OVQ13" s="4"/>
      <c r="OVR13" s="4"/>
      <c r="OVS13" s="4"/>
      <c r="OVT13" s="4"/>
      <c r="OVU13" s="4"/>
      <c r="OVV13" s="4"/>
      <c r="OVW13" s="4"/>
      <c r="OVX13" s="4"/>
      <c r="OVY13" s="4"/>
      <c r="OVZ13" s="4"/>
      <c r="OWD13" s="4"/>
      <c r="OWE13" s="4"/>
      <c r="OWF13" s="4"/>
      <c r="OWG13" s="4"/>
      <c r="OWH13" s="4"/>
      <c r="OWI13" s="4"/>
      <c r="OWJ13" s="4"/>
      <c r="OWK13" s="4"/>
      <c r="OWL13" s="4"/>
      <c r="OWM13" s="4"/>
      <c r="OWN13" s="4"/>
      <c r="OWO13" s="4"/>
      <c r="OWS13" s="4"/>
      <c r="OWT13" s="4"/>
      <c r="OWU13" s="4"/>
      <c r="OWV13" s="4"/>
      <c r="OWW13" s="4"/>
      <c r="OWX13" s="4"/>
      <c r="OWY13" s="4"/>
      <c r="OWZ13" s="4"/>
      <c r="OXA13" s="4"/>
      <c r="OXB13" s="4"/>
      <c r="OXC13" s="4"/>
      <c r="OXD13" s="4"/>
      <c r="OXH13" s="4"/>
      <c r="OXI13" s="4"/>
      <c r="OXJ13" s="4"/>
      <c r="OXK13" s="4"/>
      <c r="OXL13" s="4"/>
      <c r="OXM13" s="4"/>
      <c r="OXN13" s="4"/>
      <c r="OXO13" s="4"/>
      <c r="OXP13" s="4"/>
      <c r="OXQ13" s="4"/>
      <c r="OXR13" s="4"/>
      <c r="OXS13" s="4"/>
      <c r="OXW13" s="4"/>
      <c r="OXX13" s="4"/>
      <c r="OXY13" s="4"/>
      <c r="OXZ13" s="4"/>
      <c r="OYA13" s="4"/>
      <c r="OYB13" s="4"/>
      <c r="OYC13" s="4"/>
      <c r="OYD13" s="4"/>
      <c r="OYE13" s="4"/>
      <c r="OYF13" s="4"/>
      <c r="OYG13" s="4"/>
      <c r="OYH13" s="4"/>
      <c r="OYL13" s="4"/>
      <c r="OYM13" s="4"/>
      <c r="OYN13" s="4"/>
      <c r="OYO13" s="4"/>
      <c r="OYP13" s="4"/>
      <c r="OYQ13" s="4"/>
      <c r="OYR13" s="4"/>
      <c r="OYS13" s="4"/>
      <c r="OYT13" s="4"/>
      <c r="OYU13" s="4"/>
      <c r="OYV13" s="4"/>
      <c r="OYW13" s="4"/>
      <c r="OZA13" s="4"/>
      <c r="OZB13" s="4"/>
      <c r="OZC13" s="4"/>
      <c r="OZD13" s="4"/>
      <c r="OZE13" s="4"/>
      <c r="OZF13" s="4"/>
      <c r="OZG13" s="4"/>
      <c r="OZH13" s="4"/>
      <c r="OZI13" s="4"/>
      <c r="OZJ13" s="4"/>
      <c r="OZK13" s="4"/>
      <c r="OZL13" s="4"/>
      <c r="OZP13" s="4"/>
      <c r="OZQ13" s="4"/>
      <c r="OZR13" s="4"/>
      <c r="OZS13" s="4"/>
      <c r="OZT13" s="4"/>
      <c r="OZU13" s="4"/>
      <c r="OZV13" s="4"/>
      <c r="OZW13" s="4"/>
      <c r="OZX13" s="4"/>
      <c r="OZY13" s="4"/>
      <c r="OZZ13" s="4"/>
      <c r="PAA13" s="4"/>
      <c r="PAE13" s="4"/>
      <c r="PAF13" s="4"/>
      <c r="PAG13" s="4"/>
      <c r="PAH13" s="4"/>
      <c r="PAI13" s="4"/>
      <c r="PAJ13" s="4"/>
      <c r="PAK13" s="4"/>
      <c r="PAL13" s="4"/>
      <c r="PAM13" s="4"/>
      <c r="PAN13" s="4"/>
      <c r="PAO13" s="4"/>
      <c r="PAP13" s="4"/>
      <c r="PAT13" s="4"/>
      <c r="PAU13" s="4"/>
      <c r="PAV13" s="4"/>
      <c r="PAW13" s="4"/>
      <c r="PAX13" s="4"/>
      <c r="PAY13" s="4"/>
      <c r="PAZ13" s="4"/>
      <c r="PBA13" s="4"/>
      <c r="PBB13" s="4"/>
      <c r="PBC13" s="4"/>
      <c r="PBD13" s="4"/>
      <c r="PBE13" s="4"/>
      <c r="PBI13" s="4"/>
      <c r="PBJ13" s="4"/>
      <c r="PBK13" s="4"/>
      <c r="PBL13" s="4"/>
      <c r="PBM13" s="4"/>
      <c r="PBN13" s="4"/>
      <c r="PBO13" s="4"/>
      <c r="PBP13" s="4"/>
      <c r="PBQ13" s="4"/>
      <c r="PBR13" s="4"/>
      <c r="PBS13" s="4"/>
      <c r="PBT13" s="4"/>
      <c r="PBX13" s="4"/>
      <c r="PBY13" s="4"/>
      <c r="PBZ13" s="4"/>
      <c r="PCA13" s="4"/>
      <c r="PCB13" s="4"/>
      <c r="PCC13" s="4"/>
      <c r="PCD13" s="4"/>
      <c r="PCE13" s="4"/>
      <c r="PCF13" s="4"/>
      <c r="PCG13" s="4"/>
      <c r="PCH13" s="4"/>
      <c r="PCI13" s="4"/>
      <c r="PCM13" s="4"/>
      <c r="PCN13" s="4"/>
      <c r="PCO13" s="4"/>
      <c r="PCP13" s="4"/>
      <c r="PCQ13" s="4"/>
      <c r="PCR13" s="4"/>
      <c r="PCS13" s="4"/>
      <c r="PCT13" s="4"/>
      <c r="PCU13" s="4"/>
      <c r="PCV13" s="4"/>
      <c r="PCW13" s="4"/>
      <c r="PCX13" s="4"/>
      <c r="PDB13" s="4"/>
      <c r="PDC13" s="4"/>
      <c r="PDD13" s="4"/>
      <c r="PDE13" s="4"/>
      <c r="PDF13" s="4"/>
      <c r="PDG13" s="4"/>
      <c r="PDH13" s="4"/>
      <c r="PDI13" s="4"/>
      <c r="PDJ13" s="4"/>
      <c r="PDK13" s="4"/>
      <c r="PDL13" s="4"/>
      <c r="PDM13" s="4"/>
      <c r="PDQ13" s="4"/>
      <c r="PDR13" s="4"/>
      <c r="PDS13" s="4"/>
      <c r="PDT13" s="4"/>
      <c r="PDU13" s="4"/>
      <c r="PDV13" s="4"/>
      <c r="PDW13" s="4"/>
      <c r="PDX13" s="4"/>
      <c r="PDY13" s="4"/>
      <c r="PDZ13" s="4"/>
      <c r="PEA13" s="4"/>
      <c r="PEB13" s="4"/>
      <c r="PEF13" s="4"/>
      <c r="PEG13" s="4"/>
      <c r="PEH13" s="4"/>
      <c r="PEI13" s="4"/>
      <c r="PEJ13" s="4"/>
      <c r="PEK13" s="4"/>
      <c r="PEL13" s="4"/>
      <c r="PEM13" s="4"/>
      <c r="PEN13" s="4"/>
      <c r="PEO13" s="4"/>
      <c r="PEP13" s="4"/>
      <c r="PEQ13" s="4"/>
      <c r="PEU13" s="4"/>
      <c r="PEV13" s="4"/>
      <c r="PEW13" s="4"/>
      <c r="PEX13" s="4"/>
      <c r="PEY13" s="4"/>
      <c r="PEZ13" s="4"/>
      <c r="PFA13" s="4"/>
      <c r="PFB13" s="4"/>
      <c r="PFC13" s="4"/>
      <c r="PFD13" s="4"/>
      <c r="PFE13" s="4"/>
      <c r="PFF13" s="4"/>
      <c r="PFJ13" s="4"/>
      <c r="PFK13" s="4"/>
      <c r="PFL13" s="4"/>
      <c r="PFM13" s="4"/>
      <c r="PFN13" s="4"/>
      <c r="PFO13" s="4"/>
      <c r="PFP13" s="4"/>
      <c r="PFQ13" s="4"/>
      <c r="PFR13" s="4"/>
      <c r="PFS13" s="4"/>
      <c r="PFT13" s="4"/>
      <c r="PFU13" s="4"/>
      <c r="PFY13" s="4"/>
      <c r="PFZ13" s="4"/>
      <c r="PGA13" s="4"/>
      <c r="PGB13" s="4"/>
      <c r="PGC13" s="4"/>
      <c r="PGD13" s="4"/>
      <c r="PGE13" s="4"/>
      <c r="PGF13" s="4"/>
      <c r="PGG13" s="4"/>
      <c r="PGH13" s="4"/>
      <c r="PGI13" s="4"/>
      <c r="PGJ13" s="4"/>
      <c r="PGN13" s="4"/>
      <c r="PGO13" s="4"/>
      <c r="PGP13" s="4"/>
      <c r="PGQ13" s="4"/>
      <c r="PGR13" s="4"/>
      <c r="PGS13" s="4"/>
      <c r="PGT13" s="4"/>
      <c r="PGU13" s="4"/>
      <c r="PGV13" s="4"/>
      <c r="PGW13" s="4"/>
      <c r="PGX13" s="4"/>
      <c r="PGY13" s="4"/>
      <c r="PHC13" s="4"/>
      <c r="PHD13" s="4"/>
      <c r="PHE13" s="4"/>
      <c r="PHF13" s="4"/>
      <c r="PHG13" s="4"/>
      <c r="PHH13" s="4"/>
      <c r="PHI13" s="4"/>
      <c r="PHJ13" s="4"/>
      <c r="PHK13" s="4"/>
      <c r="PHL13" s="4"/>
      <c r="PHM13" s="4"/>
      <c r="PHN13" s="4"/>
      <c r="PHR13" s="4"/>
      <c r="PHS13" s="4"/>
      <c r="PHT13" s="4"/>
      <c r="PHU13" s="4"/>
      <c r="PHV13" s="4"/>
      <c r="PHW13" s="4"/>
      <c r="PHX13" s="4"/>
      <c r="PHY13" s="4"/>
      <c r="PHZ13" s="4"/>
      <c r="PIA13" s="4"/>
      <c r="PIB13" s="4"/>
      <c r="PIC13" s="4"/>
      <c r="PIG13" s="4"/>
      <c r="PIH13" s="4"/>
      <c r="PII13" s="4"/>
      <c r="PIJ13" s="4"/>
      <c r="PIK13" s="4"/>
      <c r="PIL13" s="4"/>
      <c r="PIM13" s="4"/>
      <c r="PIN13" s="4"/>
      <c r="PIO13" s="4"/>
      <c r="PIP13" s="4"/>
      <c r="PIQ13" s="4"/>
      <c r="PIR13" s="4"/>
      <c r="PIV13" s="4"/>
      <c r="PIW13" s="4"/>
      <c r="PIX13" s="4"/>
      <c r="PIY13" s="4"/>
      <c r="PIZ13" s="4"/>
      <c r="PJA13" s="4"/>
      <c r="PJB13" s="4"/>
      <c r="PJC13" s="4"/>
      <c r="PJD13" s="4"/>
      <c r="PJE13" s="4"/>
      <c r="PJF13" s="4"/>
      <c r="PJG13" s="4"/>
      <c r="PJK13" s="4"/>
      <c r="PJL13" s="4"/>
      <c r="PJM13" s="4"/>
      <c r="PJN13" s="4"/>
      <c r="PJO13" s="4"/>
      <c r="PJP13" s="4"/>
      <c r="PJQ13" s="4"/>
      <c r="PJR13" s="4"/>
      <c r="PJS13" s="4"/>
      <c r="PJT13" s="4"/>
      <c r="PJU13" s="4"/>
      <c r="PJV13" s="4"/>
      <c r="PJZ13" s="4"/>
      <c r="PKA13" s="4"/>
      <c r="PKB13" s="4"/>
      <c r="PKC13" s="4"/>
      <c r="PKD13" s="4"/>
      <c r="PKE13" s="4"/>
      <c r="PKF13" s="4"/>
      <c r="PKG13" s="4"/>
      <c r="PKH13" s="4"/>
      <c r="PKI13" s="4"/>
      <c r="PKJ13" s="4"/>
      <c r="PKK13" s="4"/>
      <c r="PKO13" s="4"/>
      <c r="PKP13" s="4"/>
      <c r="PKQ13" s="4"/>
      <c r="PKR13" s="4"/>
      <c r="PKS13" s="4"/>
      <c r="PKT13" s="4"/>
      <c r="PKU13" s="4"/>
      <c r="PKV13" s="4"/>
      <c r="PKW13" s="4"/>
      <c r="PKX13" s="4"/>
      <c r="PKY13" s="4"/>
      <c r="PKZ13" s="4"/>
      <c r="PLD13" s="4"/>
      <c r="PLE13" s="4"/>
      <c r="PLF13" s="4"/>
      <c r="PLG13" s="4"/>
      <c r="PLH13" s="4"/>
      <c r="PLI13" s="4"/>
      <c r="PLJ13" s="4"/>
      <c r="PLK13" s="4"/>
      <c r="PLL13" s="4"/>
      <c r="PLM13" s="4"/>
      <c r="PLN13" s="4"/>
      <c r="PLO13" s="4"/>
      <c r="PLS13" s="4"/>
      <c r="PLT13" s="4"/>
      <c r="PLU13" s="4"/>
      <c r="PLV13" s="4"/>
      <c r="PLW13" s="4"/>
      <c r="PLX13" s="4"/>
      <c r="PLY13" s="4"/>
      <c r="PLZ13" s="4"/>
      <c r="PMA13" s="4"/>
      <c r="PMB13" s="4"/>
      <c r="PMC13" s="4"/>
      <c r="PMD13" s="4"/>
      <c r="PMH13" s="4"/>
      <c r="PMI13" s="4"/>
      <c r="PMJ13" s="4"/>
      <c r="PMK13" s="4"/>
      <c r="PML13" s="4"/>
      <c r="PMM13" s="4"/>
      <c r="PMN13" s="4"/>
      <c r="PMO13" s="4"/>
      <c r="PMP13" s="4"/>
      <c r="PMQ13" s="4"/>
      <c r="PMR13" s="4"/>
      <c r="PMS13" s="4"/>
      <c r="PMW13" s="4"/>
      <c r="PMX13" s="4"/>
      <c r="PMY13" s="4"/>
      <c r="PMZ13" s="4"/>
      <c r="PNA13" s="4"/>
      <c r="PNB13" s="4"/>
      <c r="PNC13" s="4"/>
      <c r="PND13" s="4"/>
      <c r="PNE13" s="4"/>
      <c r="PNF13" s="4"/>
      <c r="PNG13" s="4"/>
      <c r="PNH13" s="4"/>
      <c r="PNL13" s="4"/>
      <c r="PNM13" s="4"/>
      <c r="PNN13" s="4"/>
      <c r="PNO13" s="4"/>
      <c r="PNP13" s="4"/>
      <c r="PNQ13" s="4"/>
      <c r="PNR13" s="4"/>
      <c r="PNS13" s="4"/>
      <c r="PNT13" s="4"/>
      <c r="PNU13" s="4"/>
      <c r="PNV13" s="4"/>
      <c r="PNW13" s="4"/>
      <c r="POA13" s="4"/>
      <c r="POB13" s="4"/>
      <c r="POC13" s="4"/>
      <c r="POD13" s="4"/>
      <c r="POE13" s="4"/>
      <c r="POF13" s="4"/>
      <c r="POG13" s="4"/>
      <c r="POH13" s="4"/>
      <c r="POI13" s="4"/>
      <c r="POJ13" s="4"/>
      <c r="POK13" s="4"/>
      <c r="POL13" s="4"/>
      <c r="POP13" s="4"/>
      <c r="POQ13" s="4"/>
      <c r="POR13" s="4"/>
      <c r="POS13" s="4"/>
      <c r="POT13" s="4"/>
      <c r="POU13" s="4"/>
      <c r="POV13" s="4"/>
      <c r="POW13" s="4"/>
      <c r="POX13" s="4"/>
      <c r="POY13" s="4"/>
      <c r="POZ13" s="4"/>
      <c r="PPA13" s="4"/>
      <c r="PPE13" s="4"/>
      <c r="PPF13" s="4"/>
      <c r="PPG13" s="4"/>
      <c r="PPH13" s="4"/>
      <c r="PPI13" s="4"/>
      <c r="PPJ13" s="4"/>
      <c r="PPK13" s="4"/>
      <c r="PPL13" s="4"/>
      <c r="PPM13" s="4"/>
      <c r="PPN13" s="4"/>
      <c r="PPO13" s="4"/>
      <c r="PPP13" s="4"/>
      <c r="PPT13" s="4"/>
      <c r="PPU13" s="4"/>
      <c r="PPV13" s="4"/>
      <c r="PPW13" s="4"/>
      <c r="PPX13" s="4"/>
      <c r="PPY13" s="4"/>
      <c r="PPZ13" s="4"/>
      <c r="PQA13" s="4"/>
      <c r="PQB13" s="4"/>
      <c r="PQC13" s="4"/>
      <c r="PQD13" s="4"/>
      <c r="PQE13" s="4"/>
      <c r="PQI13" s="4"/>
      <c r="PQJ13" s="4"/>
      <c r="PQK13" s="4"/>
      <c r="PQL13" s="4"/>
      <c r="PQM13" s="4"/>
      <c r="PQN13" s="4"/>
      <c r="PQO13" s="4"/>
      <c r="PQP13" s="4"/>
      <c r="PQQ13" s="4"/>
      <c r="PQR13" s="4"/>
      <c r="PQS13" s="4"/>
      <c r="PQT13" s="4"/>
      <c r="PQX13" s="4"/>
      <c r="PQY13" s="4"/>
      <c r="PQZ13" s="4"/>
      <c r="PRA13" s="4"/>
      <c r="PRB13" s="4"/>
      <c r="PRC13" s="4"/>
      <c r="PRD13" s="4"/>
      <c r="PRE13" s="4"/>
      <c r="PRF13" s="4"/>
      <c r="PRG13" s="4"/>
      <c r="PRH13" s="4"/>
      <c r="PRI13" s="4"/>
      <c r="PRM13" s="4"/>
      <c r="PRN13" s="4"/>
      <c r="PRO13" s="4"/>
      <c r="PRP13" s="4"/>
      <c r="PRQ13" s="4"/>
      <c r="PRR13" s="4"/>
      <c r="PRS13" s="4"/>
      <c r="PRT13" s="4"/>
      <c r="PRU13" s="4"/>
      <c r="PRV13" s="4"/>
      <c r="PRW13" s="4"/>
      <c r="PRX13" s="4"/>
      <c r="PSB13" s="4"/>
      <c r="PSC13" s="4"/>
      <c r="PSD13" s="4"/>
      <c r="PSE13" s="4"/>
      <c r="PSF13" s="4"/>
      <c r="PSG13" s="4"/>
      <c r="PSH13" s="4"/>
      <c r="PSI13" s="4"/>
      <c r="PSJ13" s="4"/>
      <c r="PSK13" s="4"/>
      <c r="PSL13" s="4"/>
      <c r="PSM13" s="4"/>
      <c r="PSQ13" s="4"/>
      <c r="PSR13" s="4"/>
      <c r="PSS13" s="4"/>
      <c r="PST13" s="4"/>
      <c r="PSU13" s="4"/>
      <c r="PSV13" s="4"/>
      <c r="PSW13" s="4"/>
      <c r="PSX13" s="4"/>
      <c r="PSY13" s="4"/>
      <c r="PSZ13" s="4"/>
      <c r="PTA13" s="4"/>
      <c r="PTB13" s="4"/>
      <c r="PTF13" s="4"/>
      <c r="PTG13" s="4"/>
      <c r="PTH13" s="4"/>
      <c r="PTI13" s="4"/>
      <c r="PTJ13" s="4"/>
      <c r="PTK13" s="4"/>
      <c r="PTL13" s="4"/>
      <c r="PTM13" s="4"/>
      <c r="PTN13" s="4"/>
      <c r="PTO13" s="4"/>
      <c r="PTP13" s="4"/>
      <c r="PTQ13" s="4"/>
      <c r="PTU13" s="4"/>
      <c r="PTV13" s="4"/>
      <c r="PTW13" s="4"/>
      <c r="PTX13" s="4"/>
      <c r="PTY13" s="4"/>
      <c r="PTZ13" s="4"/>
      <c r="PUA13" s="4"/>
      <c r="PUB13" s="4"/>
      <c r="PUC13" s="4"/>
      <c r="PUD13" s="4"/>
      <c r="PUE13" s="4"/>
      <c r="PUF13" s="4"/>
      <c r="PUJ13" s="4"/>
      <c r="PUK13" s="4"/>
      <c r="PUL13" s="4"/>
      <c r="PUM13" s="4"/>
      <c r="PUN13" s="4"/>
      <c r="PUO13" s="4"/>
      <c r="PUP13" s="4"/>
      <c r="PUQ13" s="4"/>
      <c r="PUR13" s="4"/>
      <c r="PUS13" s="4"/>
      <c r="PUT13" s="4"/>
      <c r="PUU13" s="4"/>
      <c r="PUY13" s="4"/>
      <c r="PUZ13" s="4"/>
      <c r="PVA13" s="4"/>
      <c r="PVB13" s="4"/>
      <c r="PVC13" s="4"/>
      <c r="PVD13" s="4"/>
      <c r="PVE13" s="4"/>
      <c r="PVF13" s="4"/>
      <c r="PVG13" s="4"/>
      <c r="PVH13" s="4"/>
      <c r="PVI13" s="4"/>
      <c r="PVJ13" s="4"/>
      <c r="PVN13" s="4"/>
      <c r="PVO13" s="4"/>
      <c r="PVP13" s="4"/>
      <c r="PVQ13" s="4"/>
      <c r="PVR13" s="4"/>
      <c r="PVS13" s="4"/>
      <c r="PVT13" s="4"/>
      <c r="PVU13" s="4"/>
      <c r="PVV13" s="4"/>
      <c r="PVW13" s="4"/>
      <c r="PVX13" s="4"/>
      <c r="PVY13" s="4"/>
      <c r="PWC13" s="4"/>
      <c r="PWD13" s="4"/>
      <c r="PWE13" s="4"/>
      <c r="PWF13" s="4"/>
      <c r="PWG13" s="4"/>
      <c r="PWH13" s="4"/>
      <c r="PWI13" s="4"/>
      <c r="PWJ13" s="4"/>
      <c r="PWK13" s="4"/>
      <c r="PWL13" s="4"/>
      <c r="PWM13" s="4"/>
      <c r="PWN13" s="4"/>
      <c r="PWR13" s="4"/>
      <c r="PWS13" s="4"/>
      <c r="PWT13" s="4"/>
      <c r="PWU13" s="4"/>
      <c r="PWV13" s="4"/>
      <c r="PWW13" s="4"/>
      <c r="PWX13" s="4"/>
      <c r="PWY13" s="4"/>
      <c r="PWZ13" s="4"/>
      <c r="PXA13" s="4"/>
      <c r="PXB13" s="4"/>
      <c r="PXC13" s="4"/>
      <c r="PXG13" s="4"/>
      <c r="PXH13" s="4"/>
      <c r="PXI13" s="4"/>
      <c r="PXJ13" s="4"/>
      <c r="PXK13" s="4"/>
      <c r="PXL13" s="4"/>
      <c r="PXM13" s="4"/>
      <c r="PXN13" s="4"/>
      <c r="PXO13" s="4"/>
      <c r="PXP13" s="4"/>
      <c r="PXQ13" s="4"/>
      <c r="PXR13" s="4"/>
      <c r="PXV13" s="4"/>
      <c r="PXW13" s="4"/>
      <c r="PXX13" s="4"/>
      <c r="PXY13" s="4"/>
      <c r="PXZ13" s="4"/>
      <c r="PYA13" s="4"/>
      <c r="PYB13" s="4"/>
      <c r="PYC13" s="4"/>
      <c r="PYD13" s="4"/>
      <c r="PYE13" s="4"/>
      <c r="PYF13" s="4"/>
      <c r="PYG13" s="4"/>
      <c r="PYK13" s="4"/>
      <c r="PYL13" s="4"/>
      <c r="PYM13" s="4"/>
      <c r="PYN13" s="4"/>
      <c r="PYO13" s="4"/>
      <c r="PYP13" s="4"/>
      <c r="PYQ13" s="4"/>
      <c r="PYR13" s="4"/>
      <c r="PYS13" s="4"/>
      <c r="PYT13" s="4"/>
      <c r="PYU13" s="4"/>
      <c r="PYV13" s="4"/>
      <c r="PYZ13" s="4"/>
      <c r="PZA13" s="4"/>
      <c r="PZB13" s="4"/>
      <c r="PZC13" s="4"/>
      <c r="PZD13" s="4"/>
      <c r="PZE13" s="4"/>
      <c r="PZF13" s="4"/>
      <c r="PZG13" s="4"/>
      <c r="PZH13" s="4"/>
      <c r="PZI13" s="4"/>
      <c r="PZJ13" s="4"/>
      <c r="PZK13" s="4"/>
      <c r="PZO13" s="4"/>
      <c r="PZP13" s="4"/>
      <c r="PZQ13" s="4"/>
      <c r="PZR13" s="4"/>
      <c r="PZS13" s="4"/>
      <c r="PZT13" s="4"/>
      <c r="PZU13" s="4"/>
      <c r="PZV13" s="4"/>
      <c r="PZW13" s="4"/>
      <c r="PZX13" s="4"/>
      <c r="PZY13" s="4"/>
      <c r="PZZ13" s="4"/>
      <c r="QAD13" s="4"/>
      <c r="QAE13" s="4"/>
      <c r="QAF13" s="4"/>
      <c r="QAG13" s="4"/>
      <c r="QAH13" s="4"/>
      <c r="QAI13" s="4"/>
      <c r="QAJ13" s="4"/>
      <c r="QAK13" s="4"/>
      <c r="QAL13" s="4"/>
      <c r="QAM13" s="4"/>
      <c r="QAN13" s="4"/>
      <c r="QAO13" s="4"/>
      <c r="QAS13" s="4"/>
      <c r="QAT13" s="4"/>
      <c r="QAU13" s="4"/>
      <c r="QAV13" s="4"/>
      <c r="QAW13" s="4"/>
      <c r="QAX13" s="4"/>
      <c r="QAY13" s="4"/>
      <c r="QAZ13" s="4"/>
      <c r="QBA13" s="4"/>
      <c r="QBB13" s="4"/>
      <c r="QBC13" s="4"/>
      <c r="QBD13" s="4"/>
      <c r="QBH13" s="4"/>
      <c r="QBI13" s="4"/>
      <c r="QBJ13" s="4"/>
      <c r="QBK13" s="4"/>
      <c r="QBL13" s="4"/>
      <c r="QBM13" s="4"/>
      <c r="QBN13" s="4"/>
      <c r="QBO13" s="4"/>
      <c r="QBP13" s="4"/>
      <c r="QBQ13" s="4"/>
      <c r="QBR13" s="4"/>
      <c r="QBS13" s="4"/>
      <c r="QBW13" s="4"/>
      <c r="QBX13" s="4"/>
      <c r="QBY13" s="4"/>
      <c r="QBZ13" s="4"/>
      <c r="QCA13" s="4"/>
      <c r="QCB13" s="4"/>
      <c r="QCC13" s="4"/>
      <c r="QCD13" s="4"/>
      <c r="QCE13" s="4"/>
      <c r="QCF13" s="4"/>
      <c r="QCG13" s="4"/>
      <c r="QCH13" s="4"/>
      <c r="QCL13" s="4"/>
      <c r="QCM13" s="4"/>
      <c r="QCN13" s="4"/>
      <c r="QCO13" s="4"/>
      <c r="QCP13" s="4"/>
      <c r="QCQ13" s="4"/>
      <c r="QCR13" s="4"/>
      <c r="QCS13" s="4"/>
      <c r="QCT13" s="4"/>
      <c r="QCU13" s="4"/>
      <c r="QCV13" s="4"/>
      <c r="QCW13" s="4"/>
      <c r="QDA13" s="4"/>
      <c r="QDB13" s="4"/>
      <c r="QDC13" s="4"/>
      <c r="QDD13" s="4"/>
      <c r="QDE13" s="4"/>
      <c r="QDF13" s="4"/>
      <c r="QDG13" s="4"/>
      <c r="QDH13" s="4"/>
      <c r="QDI13" s="4"/>
      <c r="QDJ13" s="4"/>
      <c r="QDK13" s="4"/>
      <c r="QDL13" s="4"/>
      <c r="QDP13" s="4"/>
      <c r="QDQ13" s="4"/>
      <c r="QDR13" s="4"/>
      <c r="QDS13" s="4"/>
      <c r="QDT13" s="4"/>
      <c r="QDU13" s="4"/>
      <c r="QDV13" s="4"/>
      <c r="QDW13" s="4"/>
      <c r="QDX13" s="4"/>
      <c r="QDY13" s="4"/>
      <c r="QDZ13" s="4"/>
      <c r="QEA13" s="4"/>
      <c r="QEE13" s="4"/>
      <c r="QEF13" s="4"/>
      <c r="QEG13" s="4"/>
      <c r="QEH13" s="4"/>
      <c r="QEI13" s="4"/>
      <c r="QEJ13" s="4"/>
      <c r="QEK13" s="4"/>
      <c r="QEL13" s="4"/>
      <c r="QEM13" s="4"/>
      <c r="QEN13" s="4"/>
      <c r="QEO13" s="4"/>
      <c r="QEP13" s="4"/>
      <c r="QET13" s="4"/>
      <c r="QEU13" s="4"/>
      <c r="QEV13" s="4"/>
      <c r="QEW13" s="4"/>
      <c r="QEX13" s="4"/>
      <c r="QEY13" s="4"/>
      <c r="QEZ13" s="4"/>
      <c r="QFA13" s="4"/>
      <c r="QFB13" s="4"/>
      <c r="QFC13" s="4"/>
      <c r="QFD13" s="4"/>
      <c r="QFE13" s="4"/>
      <c r="QFI13" s="4"/>
      <c r="QFJ13" s="4"/>
      <c r="QFK13" s="4"/>
      <c r="QFL13" s="4"/>
      <c r="QFM13" s="4"/>
      <c r="QFN13" s="4"/>
      <c r="QFO13" s="4"/>
      <c r="QFP13" s="4"/>
      <c r="QFQ13" s="4"/>
      <c r="QFR13" s="4"/>
      <c r="QFS13" s="4"/>
      <c r="QFT13" s="4"/>
      <c r="QFX13" s="4"/>
      <c r="QFY13" s="4"/>
      <c r="QFZ13" s="4"/>
      <c r="QGA13" s="4"/>
      <c r="QGB13" s="4"/>
      <c r="QGC13" s="4"/>
      <c r="QGD13" s="4"/>
      <c r="QGE13" s="4"/>
      <c r="QGF13" s="4"/>
      <c r="QGG13" s="4"/>
      <c r="QGH13" s="4"/>
      <c r="QGI13" s="4"/>
      <c r="QGM13" s="4"/>
      <c r="QGN13" s="4"/>
      <c r="QGO13" s="4"/>
      <c r="QGP13" s="4"/>
      <c r="QGQ13" s="4"/>
      <c r="QGR13" s="4"/>
      <c r="QGS13" s="4"/>
      <c r="QGT13" s="4"/>
      <c r="QGU13" s="4"/>
      <c r="QGV13" s="4"/>
      <c r="QGW13" s="4"/>
      <c r="QGX13" s="4"/>
      <c r="QHB13" s="4"/>
      <c r="QHC13" s="4"/>
      <c r="QHD13" s="4"/>
      <c r="QHE13" s="4"/>
      <c r="QHF13" s="4"/>
      <c r="QHG13" s="4"/>
      <c r="QHH13" s="4"/>
      <c r="QHI13" s="4"/>
      <c r="QHJ13" s="4"/>
      <c r="QHK13" s="4"/>
      <c r="QHL13" s="4"/>
      <c r="QHM13" s="4"/>
      <c r="QHQ13" s="4"/>
      <c r="QHR13" s="4"/>
      <c r="QHS13" s="4"/>
      <c r="QHT13" s="4"/>
      <c r="QHU13" s="4"/>
      <c r="QHV13" s="4"/>
      <c r="QHW13" s="4"/>
      <c r="QHX13" s="4"/>
      <c r="QHY13" s="4"/>
      <c r="QHZ13" s="4"/>
      <c r="QIA13" s="4"/>
      <c r="QIB13" s="4"/>
      <c r="QIF13" s="4"/>
      <c r="QIG13" s="4"/>
      <c r="QIH13" s="4"/>
      <c r="QII13" s="4"/>
      <c r="QIJ13" s="4"/>
      <c r="QIK13" s="4"/>
      <c r="QIL13" s="4"/>
      <c r="QIM13" s="4"/>
      <c r="QIN13" s="4"/>
      <c r="QIO13" s="4"/>
      <c r="QIP13" s="4"/>
      <c r="QIQ13" s="4"/>
      <c r="QIU13" s="4"/>
      <c r="QIV13" s="4"/>
      <c r="QIW13" s="4"/>
      <c r="QIX13" s="4"/>
      <c r="QIY13" s="4"/>
      <c r="QIZ13" s="4"/>
      <c r="QJA13" s="4"/>
      <c r="QJB13" s="4"/>
      <c r="QJC13" s="4"/>
      <c r="QJD13" s="4"/>
      <c r="QJE13" s="4"/>
      <c r="QJF13" s="4"/>
      <c r="QJJ13" s="4"/>
      <c r="QJK13" s="4"/>
      <c r="QJL13" s="4"/>
      <c r="QJM13" s="4"/>
      <c r="QJN13" s="4"/>
      <c r="QJO13" s="4"/>
      <c r="QJP13" s="4"/>
      <c r="QJQ13" s="4"/>
      <c r="QJR13" s="4"/>
      <c r="QJS13" s="4"/>
      <c r="QJT13" s="4"/>
      <c r="QJU13" s="4"/>
      <c r="QJY13" s="4"/>
      <c r="QJZ13" s="4"/>
      <c r="QKA13" s="4"/>
      <c r="QKB13" s="4"/>
      <c r="QKC13" s="4"/>
      <c r="QKD13" s="4"/>
      <c r="QKE13" s="4"/>
      <c r="QKF13" s="4"/>
      <c r="QKG13" s="4"/>
      <c r="QKH13" s="4"/>
      <c r="QKI13" s="4"/>
      <c r="QKJ13" s="4"/>
      <c r="QKN13" s="4"/>
      <c r="QKO13" s="4"/>
      <c r="QKP13" s="4"/>
      <c r="QKQ13" s="4"/>
      <c r="QKR13" s="4"/>
      <c r="QKS13" s="4"/>
      <c r="QKT13" s="4"/>
      <c r="QKU13" s="4"/>
      <c r="QKV13" s="4"/>
      <c r="QKW13" s="4"/>
      <c r="QKX13" s="4"/>
      <c r="QKY13" s="4"/>
      <c r="QLC13" s="4"/>
      <c r="QLD13" s="4"/>
      <c r="QLE13" s="4"/>
      <c r="QLF13" s="4"/>
      <c r="QLG13" s="4"/>
      <c r="QLH13" s="4"/>
      <c r="QLI13" s="4"/>
      <c r="QLJ13" s="4"/>
      <c r="QLK13" s="4"/>
      <c r="QLL13" s="4"/>
      <c r="QLM13" s="4"/>
      <c r="QLN13" s="4"/>
      <c r="QLR13" s="4"/>
      <c r="QLS13" s="4"/>
      <c r="QLT13" s="4"/>
      <c r="QLU13" s="4"/>
      <c r="QLV13" s="4"/>
      <c r="QLW13" s="4"/>
      <c r="QLX13" s="4"/>
      <c r="QLY13" s="4"/>
      <c r="QLZ13" s="4"/>
      <c r="QMA13" s="4"/>
      <c r="QMB13" s="4"/>
      <c r="QMC13" s="4"/>
      <c r="QMG13" s="4"/>
      <c r="QMH13" s="4"/>
      <c r="QMI13" s="4"/>
      <c r="QMJ13" s="4"/>
      <c r="QMK13" s="4"/>
      <c r="QML13" s="4"/>
      <c r="QMM13" s="4"/>
      <c r="QMN13" s="4"/>
      <c r="QMO13" s="4"/>
      <c r="QMP13" s="4"/>
      <c r="QMQ13" s="4"/>
      <c r="QMR13" s="4"/>
      <c r="QMV13" s="4"/>
      <c r="QMW13" s="4"/>
      <c r="QMX13" s="4"/>
      <c r="QMY13" s="4"/>
      <c r="QMZ13" s="4"/>
      <c r="QNA13" s="4"/>
      <c r="QNB13" s="4"/>
      <c r="QNC13" s="4"/>
      <c r="QND13" s="4"/>
      <c r="QNE13" s="4"/>
      <c r="QNF13" s="4"/>
      <c r="QNG13" s="4"/>
      <c r="QNK13" s="4"/>
      <c r="QNL13" s="4"/>
      <c r="QNM13" s="4"/>
      <c r="QNN13" s="4"/>
      <c r="QNO13" s="4"/>
      <c r="QNP13" s="4"/>
      <c r="QNQ13" s="4"/>
      <c r="QNR13" s="4"/>
      <c r="QNS13" s="4"/>
      <c r="QNT13" s="4"/>
      <c r="QNU13" s="4"/>
      <c r="QNV13" s="4"/>
      <c r="QNZ13" s="4"/>
      <c r="QOA13" s="4"/>
      <c r="QOB13" s="4"/>
      <c r="QOC13" s="4"/>
      <c r="QOD13" s="4"/>
      <c r="QOE13" s="4"/>
      <c r="QOF13" s="4"/>
      <c r="QOG13" s="4"/>
      <c r="QOH13" s="4"/>
      <c r="QOI13" s="4"/>
      <c r="QOJ13" s="4"/>
      <c r="QOK13" s="4"/>
      <c r="QOO13" s="4"/>
      <c r="QOP13" s="4"/>
      <c r="QOQ13" s="4"/>
      <c r="QOR13" s="4"/>
      <c r="QOS13" s="4"/>
      <c r="QOT13" s="4"/>
      <c r="QOU13" s="4"/>
      <c r="QOV13" s="4"/>
      <c r="QOW13" s="4"/>
      <c r="QOX13" s="4"/>
      <c r="QOY13" s="4"/>
      <c r="QOZ13" s="4"/>
      <c r="QPD13" s="4"/>
      <c r="QPE13" s="4"/>
      <c r="QPF13" s="4"/>
      <c r="QPG13" s="4"/>
      <c r="QPH13" s="4"/>
      <c r="QPI13" s="4"/>
      <c r="QPJ13" s="4"/>
      <c r="QPK13" s="4"/>
      <c r="QPL13" s="4"/>
      <c r="QPM13" s="4"/>
      <c r="QPN13" s="4"/>
      <c r="QPO13" s="4"/>
      <c r="QPS13" s="4"/>
      <c r="QPT13" s="4"/>
      <c r="QPU13" s="4"/>
      <c r="QPV13" s="4"/>
      <c r="QPW13" s="4"/>
      <c r="QPX13" s="4"/>
      <c r="QPY13" s="4"/>
      <c r="QPZ13" s="4"/>
      <c r="QQA13" s="4"/>
      <c r="QQB13" s="4"/>
      <c r="QQC13" s="4"/>
      <c r="QQD13" s="4"/>
      <c r="QQH13" s="4"/>
      <c r="QQI13" s="4"/>
      <c r="QQJ13" s="4"/>
      <c r="QQK13" s="4"/>
      <c r="QQL13" s="4"/>
      <c r="QQM13" s="4"/>
      <c r="QQN13" s="4"/>
      <c r="QQO13" s="4"/>
      <c r="QQP13" s="4"/>
      <c r="QQQ13" s="4"/>
      <c r="QQR13" s="4"/>
      <c r="QQS13" s="4"/>
      <c r="QQW13" s="4"/>
      <c r="QQX13" s="4"/>
      <c r="QQY13" s="4"/>
      <c r="QQZ13" s="4"/>
      <c r="QRA13" s="4"/>
      <c r="QRB13" s="4"/>
      <c r="QRC13" s="4"/>
      <c r="QRD13" s="4"/>
      <c r="QRE13" s="4"/>
      <c r="QRF13" s="4"/>
      <c r="QRG13" s="4"/>
      <c r="QRH13" s="4"/>
      <c r="QRL13" s="4"/>
      <c r="QRM13" s="4"/>
      <c r="QRN13" s="4"/>
      <c r="QRO13" s="4"/>
      <c r="QRP13" s="4"/>
      <c r="QRQ13" s="4"/>
      <c r="QRR13" s="4"/>
      <c r="QRS13" s="4"/>
      <c r="QRT13" s="4"/>
      <c r="QRU13" s="4"/>
      <c r="QRV13" s="4"/>
      <c r="QRW13" s="4"/>
      <c r="QSA13" s="4"/>
      <c r="QSB13" s="4"/>
      <c r="QSC13" s="4"/>
      <c r="QSD13" s="4"/>
      <c r="QSE13" s="4"/>
      <c r="QSF13" s="4"/>
      <c r="QSG13" s="4"/>
      <c r="QSH13" s="4"/>
      <c r="QSI13" s="4"/>
      <c r="QSJ13" s="4"/>
      <c r="QSK13" s="4"/>
      <c r="QSL13" s="4"/>
      <c r="QSP13" s="4"/>
      <c r="QSQ13" s="4"/>
      <c r="QSR13" s="4"/>
      <c r="QSS13" s="4"/>
      <c r="QST13" s="4"/>
      <c r="QSU13" s="4"/>
      <c r="QSV13" s="4"/>
      <c r="QSW13" s="4"/>
      <c r="QSX13" s="4"/>
      <c r="QSY13" s="4"/>
      <c r="QSZ13" s="4"/>
      <c r="QTA13" s="4"/>
      <c r="QTE13" s="4"/>
      <c r="QTF13" s="4"/>
      <c r="QTG13" s="4"/>
      <c r="QTH13" s="4"/>
      <c r="QTI13" s="4"/>
      <c r="QTJ13" s="4"/>
      <c r="QTK13" s="4"/>
      <c r="QTL13" s="4"/>
      <c r="QTM13" s="4"/>
      <c r="QTN13" s="4"/>
      <c r="QTO13" s="4"/>
      <c r="QTP13" s="4"/>
      <c r="QTT13" s="4"/>
      <c r="QTU13" s="4"/>
      <c r="QTV13" s="4"/>
      <c r="QTW13" s="4"/>
      <c r="QTX13" s="4"/>
      <c r="QTY13" s="4"/>
      <c r="QTZ13" s="4"/>
      <c r="QUA13" s="4"/>
      <c r="QUB13" s="4"/>
      <c r="QUC13" s="4"/>
      <c r="QUD13" s="4"/>
      <c r="QUE13" s="4"/>
      <c r="QUI13" s="4"/>
      <c r="QUJ13" s="4"/>
      <c r="QUK13" s="4"/>
      <c r="QUL13" s="4"/>
      <c r="QUM13" s="4"/>
      <c r="QUN13" s="4"/>
      <c r="QUO13" s="4"/>
      <c r="QUP13" s="4"/>
      <c r="QUQ13" s="4"/>
      <c r="QUR13" s="4"/>
      <c r="QUS13" s="4"/>
      <c r="QUT13" s="4"/>
      <c r="QUX13" s="4"/>
      <c r="QUY13" s="4"/>
      <c r="QUZ13" s="4"/>
      <c r="QVA13" s="4"/>
      <c r="QVB13" s="4"/>
      <c r="QVC13" s="4"/>
      <c r="QVD13" s="4"/>
      <c r="QVE13" s="4"/>
      <c r="QVF13" s="4"/>
      <c r="QVG13" s="4"/>
      <c r="QVH13" s="4"/>
      <c r="QVI13" s="4"/>
      <c r="QVM13" s="4"/>
      <c r="QVN13" s="4"/>
      <c r="QVO13" s="4"/>
      <c r="QVP13" s="4"/>
      <c r="QVQ13" s="4"/>
      <c r="QVR13" s="4"/>
      <c r="QVS13" s="4"/>
      <c r="QVT13" s="4"/>
      <c r="QVU13" s="4"/>
      <c r="QVV13" s="4"/>
      <c r="QVW13" s="4"/>
      <c r="QVX13" s="4"/>
      <c r="QWB13" s="4"/>
      <c r="QWC13" s="4"/>
      <c r="QWD13" s="4"/>
      <c r="QWE13" s="4"/>
      <c r="QWF13" s="4"/>
      <c r="QWG13" s="4"/>
      <c r="QWH13" s="4"/>
      <c r="QWI13" s="4"/>
      <c r="QWJ13" s="4"/>
      <c r="QWK13" s="4"/>
      <c r="QWL13" s="4"/>
      <c r="QWM13" s="4"/>
      <c r="QWQ13" s="4"/>
      <c r="QWR13" s="4"/>
      <c r="QWS13" s="4"/>
      <c r="QWT13" s="4"/>
      <c r="QWU13" s="4"/>
      <c r="QWV13" s="4"/>
      <c r="QWW13" s="4"/>
      <c r="QWX13" s="4"/>
      <c r="QWY13" s="4"/>
      <c r="QWZ13" s="4"/>
      <c r="QXA13" s="4"/>
      <c r="QXB13" s="4"/>
      <c r="QXF13" s="4"/>
      <c r="QXG13" s="4"/>
      <c r="QXH13" s="4"/>
      <c r="QXI13" s="4"/>
      <c r="QXJ13" s="4"/>
      <c r="QXK13" s="4"/>
      <c r="QXL13" s="4"/>
      <c r="QXM13" s="4"/>
      <c r="QXN13" s="4"/>
      <c r="QXO13" s="4"/>
      <c r="QXP13" s="4"/>
      <c r="QXQ13" s="4"/>
      <c r="QXU13" s="4"/>
      <c r="QXV13" s="4"/>
      <c r="QXW13" s="4"/>
      <c r="QXX13" s="4"/>
      <c r="QXY13" s="4"/>
      <c r="QXZ13" s="4"/>
      <c r="QYA13" s="4"/>
      <c r="QYB13" s="4"/>
      <c r="QYC13" s="4"/>
      <c r="QYD13" s="4"/>
      <c r="QYE13" s="4"/>
      <c r="QYF13" s="4"/>
      <c r="QYJ13" s="4"/>
      <c r="QYK13" s="4"/>
      <c r="QYL13" s="4"/>
      <c r="QYM13" s="4"/>
      <c r="QYN13" s="4"/>
      <c r="QYO13" s="4"/>
      <c r="QYP13" s="4"/>
      <c r="QYQ13" s="4"/>
      <c r="QYR13" s="4"/>
      <c r="QYS13" s="4"/>
      <c r="QYT13" s="4"/>
      <c r="QYU13" s="4"/>
      <c r="QYY13" s="4"/>
      <c r="QYZ13" s="4"/>
      <c r="QZA13" s="4"/>
      <c r="QZB13" s="4"/>
      <c r="QZC13" s="4"/>
      <c r="QZD13" s="4"/>
      <c r="QZE13" s="4"/>
      <c r="QZF13" s="4"/>
      <c r="QZG13" s="4"/>
      <c r="QZH13" s="4"/>
      <c r="QZI13" s="4"/>
      <c r="QZJ13" s="4"/>
      <c r="QZN13" s="4"/>
      <c r="QZO13" s="4"/>
      <c r="QZP13" s="4"/>
      <c r="QZQ13" s="4"/>
      <c r="QZR13" s="4"/>
      <c r="QZS13" s="4"/>
      <c r="QZT13" s="4"/>
      <c r="QZU13" s="4"/>
      <c r="QZV13" s="4"/>
      <c r="QZW13" s="4"/>
      <c r="QZX13" s="4"/>
      <c r="QZY13" s="4"/>
      <c r="RAC13" s="4"/>
      <c r="RAD13" s="4"/>
      <c r="RAE13" s="4"/>
      <c r="RAF13" s="4"/>
      <c r="RAG13" s="4"/>
      <c r="RAH13" s="4"/>
      <c r="RAI13" s="4"/>
      <c r="RAJ13" s="4"/>
      <c r="RAK13" s="4"/>
      <c r="RAL13" s="4"/>
      <c r="RAM13" s="4"/>
      <c r="RAN13" s="4"/>
      <c r="RAR13" s="4"/>
      <c r="RAS13" s="4"/>
      <c r="RAT13" s="4"/>
      <c r="RAU13" s="4"/>
      <c r="RAV13" s="4"/>
      <c r="RAW13" s="4"/>
      <c r="RAX13" s="4"/>
      <c r="RAY13" s="4"/>
      <c r="RAZ13" s="4"/>
      <c r="RBA13" s="4"/>
      <c r="RBB13" s="4"/>
      <c r="RBC13" s="4"/>
      <c r="RBG13" s="4"/>
      <c r="RBH13" s="4"/>
      <c r="RBI13" s="4"/>
      <c r="RBJ13" s="4"/>
      <c r="RBK13" s="4"/>
      <c r="RBL13" s="4"/>
      <c r="RBM13" s="4"/>
      <c r="RBN13" s="4"/>
      <c r="RBO13" s="4"/>
      <c r="RBP13" s="4"/>
      <c r="RBQ13" s="4"/>
      <c r="RBR13" s="4"/>
      <c r="RBV13" s="4"/>
      <c r="RBW13" s="4"/>
      <c r="RBX13" s="4"/>
      <c r="RBY13" s="4"/>
      <c r="RBZ13" s="4"/>
      <c r="RCA13" s="4"/>
      <c r="RCB13" s="4"/>
      <c r="RCC13" s="4"/>
      <c r="RCD13" s="4"/>
      <c r="RCE13" s="4"/>
      <c r="RCF13" s="4"/>
      <c r="RCG13" s="4"/>
      <c r="RCK13" s="4"/>
      <c r="RCL13" s="4"/>
      <c r="RCM13" s="4"/>
      <c r="RCN13" s="4"/>
      <c r="RCO13" s="4"/>
      <c r="RCP13" s="4"/>
      <c r="RCQ13" s="4"/>
      <c r="RCR13" s="4"/>
      <c r="RCS13" s="4"/>
      <c r="RCT13" s="4"/>
      <c r="RCU13" s="4"/>
      <c r="RCV13" s="4"/>
      <c r="RCZ13" s="4"/>
      <c r="RDA13" s="4"/>
      <c r="RDB13" s="4"/>
      <c r="RDC13" s="4"/>
      <c r="RDD13" s="4"/>
      <c r="RDE13" s="4"/>
      <c r="RDF13" s="4"/>
      <c r="RDG13" s="4"/>
      <c r="RDH13" s="4"/>
      <c r="RDI13" s="4"/>
      <c r="RDJ13" s="4"/>
      <c r="RDK13" s="4"/>
      <c r="RDO13" s="4"/>
      <c r="RDP13" s="4"/>
      <c r="RDQ13" s="4"/>
      <c r="RDR13" s="4"/>
      <c r="RDS13" s="4"/>
      <c r="RDT13" s="4"/>
      <c r="RDU13" s="4"/>
      <c r="RDV13" s="4"/>
      <c r="RDW13" s="4"/>
      <c r="RDX13" s="4"/>
      <c r="RDY13" s="4"/>
      <c r="RDZ13" s="4"/>
      <c r="RED13" s="4"/>
      <c r="REE13" s="4"/>
      <c r="REF13" s="4"/>
      <c r="REG13" s="4"/>
      <c r="REH13" s="4"/>
      <c r="REI13" s="4"/>
      <c r="REJ13" s="4"/>
      <c r="REK13" s="4"/>
      <c r="REL13" s="4"/>
      <c r="REM13" s="4"/>
      <c r="REN13" s="4"/>
      <c r="REO13" s="4"/>
      <c r="RES13" s="4"/>
      <c r="RET13" s="4"/>
      <c r="REU13" s="4"/>
      <c r="REV13" s="4"/>
      <c r="REW13" s="4"/>
      <c r="REX13" s="4"/>
      <c r="REY13" s="4"/>
      <c r="REZ13" s="4"/>
      <c r="RFA13" s="4"/>
      <c r="RFB13" s="4"/>
      <c r="RFC13" s="4"/>
      <c r="RFD13" s="4"/>
      <c r="RFH13" s="4"/>
      <c r="RFI13" s="4"/>
      <c r="RFJ13" s="4"/>
      <c r="RFK13" s="4"/>
      <c r="RFL13" s="4"/>
      <c r="RFM13" s="4"/>
      <c r="RFN13" s="4"/>
      <c r="RFO13" s="4"/>
      <c r="RFP13" s="4"/>
      <c r="RFQ13" s="4"/>
      <c r="RFR13" s="4"/>
      <c r="RFS13" s="4"/>
      <c r="RFW13" s="4"/>
      <c r="RFX13" s="4"/>
      <c r="RFY13" s="4"/>
      <c r="RFZ13" s="4"/>
      <c r="RGA13" s="4"/>
      <c r="RGB13" s="4"/>
      <c r="RGC13" s="4"/>
      <c r="RGD13" s="4"/>
      <c r="RGE13" s="4"/>
      <c r="RGF13" s="4"/>
      <c r="RGG13" s="4"/>
      <c r="RGH13" s="4"/>
      <c r="RGL13" s="4"/>
      <c r="RGM13" s="4"/>
      <c r="RGN13" s="4"/>
      <c r="RGO13" s="4"/>
      <c r="RGP13" s="4"/>
      <c r="RGQ13" s="4"/>
      <c r="RGR13" s="4"/>
      <c r="RGS13" s="4"/>
      <c r="RGT13" s="4"/>
      <c r="RGU13" s="4"/>
      <c r="RGV13" s="4"/>
      <c r="RGW13" s="4"/>
      <c r="RHA13" s="4"/>
      <c r="RHB13" s="4"/>
      <c r="RHC13" s="4"/>
      <c r="RHD13" s="4"/>
      <c r="RHE13" s="4"/>
      <c r="RHF13" s="4"/>
      <c r="RHG13" s="4"/>
      <c r="RHH13" s="4"/>
      <c r="RHI13" s="4"/>
      <c r="RHJ13" s="4"/>
      <c r="RHK13" s="4"/>
      <c r="RHL13" s="4"/>
      <c r="RHP13" s="4"/>
      <c r="RHQ13" s="4"/>
      <c r="RHR13" s="4"/>
      <c r="RHS13" s="4"/>
      <c r="RHT13" s="4"/>
      <c r="RHU13" s="4"/>
      <c r="RHV13" s="4"/>
      <c r="RHW13" s="4"/>
      <c r="RHX13" s="4"/>
      <c r="RHY13" s="4"/>
      <c r="RHZ13" s="4"/>
      <c r="RIA13" s="4"/>
      <c r="RIE13" s="4"/>
      <c r="RIF13" s="4"/>
      <c r="RIG13" s="4"/>
      <c r="RIH13" s="4"/>
      <c r="RII13" s="4"/>
      <c r="RIJ13" s="4"/>
      <c r="RIK13" s="4"/>
      <c r="RIL13" s="4"/>
      <c r="RIM13" s="4"/>
      <c r="RIN13" s="4"/>
      <c r="RIO13" s="4"/>
      <c r="RIP13" s="4"/>
      <c r="RIT13" s="4"/>
      <c r="RIU13" s="4"/>
      <c r="RIV13" s="4"/>
      <c r="RIW13" s="4"/>
      <c r="RIX13" s="4"/>
      <c r="RIY13" s="4"/>
      <c r="RIZ13" s="4"/>
      <c r="RJA13" s="4"/>
      <c r="RJB13" s="4"/>
      <c r="RJC13" s="4"/>
      <c r="RJD13" s="4"/>
      <c r="RJE13" s="4"/>
      <c r="RJI13" s="4"/>
      <c r="RJJ13" s="4"/>
      <c r="RJK13" s="4"/>
      <c r="RJL13" s="4"/>
      <c r="RJM13" s="4"/>
      <c r="RJN13" s="4"/>
      <c r="RJO13" s="4"/>
      <c r="RJP13" s="4"/>
      <c r="RJQ13" s="4"/>
      <c r="RJR13" s="4"/>
      <c r="RJS13" s="4"/>
      <c r="RJT13" s="4"/>
      <c r="RJX13" s="4"/>
      <c r="RJY13" s="4"/>
      <c r="RJZ13" s="4"/>
      <c r="RKA13" s="4"/>
      <c r="RKB13" s="4"/>
      <c r="RKC13" s="4"/>
      <c r="RKD13" s="4"/>
      <c r="RKE13" s="4"/>
      <c r="RKF13" s="4"/>
      <c r="RKG13" s="4"/>
      <c r="RKH13" s="4"/>
      <c r="RKI13" s="4"/>
      <c r="RKM13" s="4"/>
      <c r="RKN13" s="4"/>
      <c r="RKO13" s="4"/>
      <c r="RKP13" s="4"/>
      <c r="RKQ13" s="4"/>
      <c r="RKR13" s="4"/>
      <c r="RKS13" s="4"/>
      <c r="RKT13" s="4"/>
      <c r="RKU13" s="4"/>
      <c r="RKV13" s="4"/>
      <c r="RKW13" s="4"/>
      <c r="RKX13" s="4"/>
      <c r="RLB13" s="4"/>
      <c r="RLC13" s="4"/>
      <c r="RLD13" s="4"/>
      <c r="RLE13" s="4"/>
      <c r="RLF13" s="4"/>
      <c r="RLG13" s="4"/>
      <c r="RLH13" s="4"/>
      <c r="RLI13" s="4"/>
      <c r="RLJ13" s="4"/>
      <c r="RLK13" s="4"/>
      <c r="RLL13" s="4"/>
      <c r="RLM13" s="4"/>
      <c r="RLQ13" s="4"/>
      <c r="RLR13" s="4"/>
      <c r="RLS13" s="4"/>
      <c r="RLT13" s="4"/>
      <c r="RLU13" s="4"/>
      <c r="RLV13" s="4"/>
      <c r="RLW13" s="4"/>
      <c r="RLX13" s="4"/>
      <c r="RLY13" s="4"/>
      <c r="RLZ13" s="4"/>
      <c r="RMA13" s="4"/>
      <c r="RMB13" s="4"/>
      <c r="RMF13" s="4"/>
      <c r="RMG13" s="4"/>
      <c r="RMH13" s="4"/>
      <c r="RMI13" s="4"/>
      <c r="RMJ13" s="4"/>
      <c r="RMK13" s="4"/>
      <c r="RML13" s="4"/>
      <c r="RMM13" s="4"/>
      <c r="RMN13" s="4"/>
      <c r="RMO13" s="4"/>
      <c r="RMP13" s="4"/>
      <c r="RMQ13" s="4"/>
      <c r="RMU13" s="4"/>
      <c r="RMV13" s="4"/>
      <c r="RMW13" s="4"/>
      <c r="RMX13" s="4"/>
      <c r="RMY13" s="4"/>
      <c r="RMZ13" s="4"/>
      <c r="RNA13" s="4"/>
      <c r="RNB13" s="4"/>
      <c r="RNC13" s="4"/>
      <c r="RND13" s="4"/>
      <c r="RNE13" s="4"/>
      <c r="RNF13" s="4"/>
      <c r="RNJ13" s="4"/>
      <c r="RNK13" s="4"/>
      <c r="RNL13" s="4"/>
      <c r="RNM13" s="4"/>
      <c r="RNN13" s="4"/>
      <c r="RNO13" s="4"/>
      <c r="RNP13" s="4"/>
      <c r="RNQ13" s="4"/>
      <c r="RNR13" s="4"/>
      <c r="RNS13" s="4"/>
      <c r="RNT13" s="4"/>
      <c r="RNU13" s="4"/>
      <c r="RNY13" s="4"/>
      <c r="RNZ13" s="4"/>
      <c r="ROA13" s="4"/>
      <c r="ROB13" s="4"/>
      <c r="ROC13" s="4"/>
      <c r="ROD13" s="4"/>
      <c r="ROE13" s="4"/>
      <c r="ROF13" s="4"/>
      <c r="ROG13" s="4"/>
      <c r="ROH13" s="4"/>
      <c r="ROI13" s="4"/>
      <c r="ROJ13" s="4"/>
      <c r="RON13" s="4"/>
      <c r="ROO13" s="4"/>
      <c r="ROP13" s="4"/>
      <c r="ROQ13" s="4"/>
      <c r="ROR13" s="4"/>
      <c r="ROS13" s="4"/>
      <c r="ROT13" s="4"/>
      <c r="ROU13" s="4"/>
      <c r="ROV13" s="4"/>
      <c r="ROW13" s="4"/>
      <c r="ROX13" s="4"/>
      <c r="ROY13" s="4"/>
      <c r="RPC13" s="4"/>
      <c r="RPD13" s="4"/>
      <c r="RPE13" s="4"/>
      <c r="RPF13" s="4"/>
      <c r="RPG13" s="4"/>
      <c r="RPH13" s="4"/>
      <c r="RPI13" s="4"/>
      <c r="RPJ13" s="4"/>
      <c r="RPK13" s="4"/>
      <c r="RPL13" s="4"/>
      <c r="RPM13" s="4"/>
      <c r="RPN13" s="4"/>
      <c r="RPR13" s="4"/>
      <c r="RPS13" s="4"/>
      <c r="RPT13" s="4"/>
      <c r="RPU13" s="4"/>
      <c r="RPV13" s="4"/>
      <c r="RPW13" s="4"/>
      <c r="RPX13" s="4"/>
      <c r="RPY13" s="4"/>
      <c r="RPZ13" s="4"/>
      <c r="RQA13" s="4"/>
      <c r="RQB13" s="4"/>
      <c r="RQC13" s="4"/>
      <c r="RQG13" s="4"/>
      <c r="RQH13" s="4"/>
      <c r="RQI13" s="4"/>
      <c r="RQJ13" s="4"/>
      <c r="RQK13" s="4"/>
      <c r="RQL13" s="4"/>
      <c r="RQM13" s="4"/>
      <c r="RQN13" s="4"/>
      <c r="RQO13" s="4"/>
      <c r="RQP13" s="4"/>
      <c r="RQQ13" s="4"/>
      <c r="RQR13" s="4"/>
      <c r="RQV13" s="4"/>
      <c r="RQW13" s="4"/>
      <c r="RQX13" s="4"/>
      <c r="RQY13" s="4"/>
      <c r="RQZ13" s="4"/>
      <c r="RRA13" s="4"/>
      <c r="RRB13" s="4"/>
      <c r="RRC13" s="4"/>
      <c r="RRD13" s="4"/>
      <c r="RRE13" s="4"/>
      <c r="RRF13" s="4"/>
      <c r="RRG13" s="4"/>
      <c r="RRK13" s="4"/>
      <c r="RRL13" s="4"/>
      <c r="RRM13" s="4"/>
      <c r="RRN13" s="4"/>
      <c r="RRO13" s="4"/>
      <c r="RRP13" s="4"/>
      <c r="RRQ13" s="4"/>
      <c r="RRR13" s="4"/>
      <c r="RRS13" s="4"/>
      <c r="RRT13" s="4"/>
      <c r="RRU13" s="4"/>
      <c r="RRV13" s="4"/>
      <c r="RRZ13" s="4"/>
      <c r="RSA13" s="4"/>
      <c r="RSB13" s="4"/>
      <c r="RSC13" s="4"/>
      <c r="RSD13" s="4"/>
      <c r="RSE13" s="4"/>
      <c r="RSF13" s="4"/>
      <c r="RSG13" s="4"/>
      <c r="RSH13" s="4"/>
      <c r="RSI13" s="4"/>
      <c r="RSJ13" s="4"/>
      <c r="RSK13" s="4"/>
      <c r="RSO13" s="4"/>
      <c r="RSP13" s="4"/>
      <c r="RSQ13" s="4"/>
      <c r="RSR13" s="4"/>
      <c r="RSS13" s="4"/>
      <c r="RST13" s="4"/>
      <c r="RSU13" s="4"/>
      <c r="RSV13" s="4"/>
      <c r="RSW13" s="4"/>
      <c r="RSX13" s="4"/>
      <c r="RSY13" s="4"/>
      <c r="RSZ13" s="4"/>
      <c r="RTD13" s="4"/>
      <c r="RTE13" s="4"/>
      <c r="RTF13" s="4"/>
      <c r="RTG13" s="4"/>
      <c r="RTH13" s="4"/>
      <c r="RTI13" s="4"/>
      <c r="RTJ13" s="4"/>
      <c r="RTK13" s="4"/>
      <c r="RTL13" s="4"/>
      <c r="RTM13" s="4"/>
      <c r="RTN13" s="4"/>
      <c r="RTO13" s="4"/>
      <c r="RTS13" s="4"/>
      <c r="RTT13" s="4"/>
      <c r="RTU13" s="4"/>
      <c r="RTV13" s="4"/>
      <c r="RTW13" s="4"/>
      <c r="RTX13" s="4"/>
      <c r="RTY13" s="4"/>
      <c r="RTZ13" s="4"/>
      <c r="RUA13" s="4"/>
      <c r="RUB13" s="4"/>
      <c r="RUC13" s="4"/>
      <c r="RUD13" s="4"/>
      <c r="RUH13" s="4"/>
      <c r="RUI13" s="4"/>
      <c r="RUJ13" s="4"/>
      <c r="RUK13" s="4"/>
      <c r="RUL13" s="4"/>
      <c r="RUM13" s="4"/>
      <c r="RUN13" s="4"/>
      <c r="RUO13" s="4"/>
      <c r="RUP13" s="4"/>
      <c r="RUQ13" s="4"/>
      <c r="RUR13" s="4"/>
      <c r="RUS13" s="4"/>
      <c r="RUW13" s="4"/>
      <c r="RUX13" s="4"/>
      <c r="RUY13" s="4"/>
      <c r="RUZ13" s="4"/>
      <c r="RVA13" s="4"/>
      <c r="RVB13" s="4"/>
      <c r="RVC13" s="4"/>
      <c r="RVD13" s="4"/>
      <c r="RVE13" s="4"/>
      <c r="RVF13" s="4"/>
      <c r="RVG13" s="4"/>
      <c r="RVH13" s="4"/>
      <c r="RVL13" s="4"/>
      <c r="RVM13" s="4"/>
      <c r="RVN13" s="4"/>
      <c r="RVO13" s="4"/>
      <c r="RVP13" s="4"/>
      <c r="RVQ13" s="4"/>
      <c r="RVR13" s="4"/>
      <c r="RVS13" s="4"/>
      <c r="RVT13" s="4"/>
      <c r="RVU13" s="4"/>
      <c r="RVV13" s="4"/>
      <c r="RVW13" s="4"/>
      <c r="RWA13" s="4"/>
      <c r="RWB13" s="4"/>
      <c r="RWC13" s="4"/>
      <c r="RWD13" s="4"/>
      <c r="RWE13" s="4"/>
      <c r="RWF13" s="4"/>
      <c r="RWG13" s="4"/>
      <c r="RWH13" s="4"/>
      <c r="RWI13" s="4"/>
      <c r="RWJ13" s="4"/>
      <c r="RWK13" s="4"/>
      <c r="RWL13" s="4"/>
      <c r="RWP13" s="4"/>
      <c r="RWQ13" s="4"/>
      <c r="RWR13" s="4"/>
      <c r="RWS13" s="4"/>
      <c r="RWT13" s="4"/>
      <c r="RWU13" s="4"/>
      <c r="RWV13" s="4"/>
      <c r="RWW13" s="4"/>
      <c r="RWX13" s="4"/>
      <c r="RWY13" s="4"/>
      <c r="RWZ13" s="4"/>
      <c r="RXA13" s="4"/>
      <c r="RXE13" s="4"/>
      <c r="RXF13" s="4"/>
      <c r="RXG13" s="4"/>
      <c r="RXH13" s="4"/>
      <c r="RXI13" s="4"/>
      <c r="RXJ13" s="4"/>
      <c r="RXK13" s="4"/>
      <c r="RXL13" s="4"/>
      <c r="RXM13" s="4"/>
      <c r="RXN13" s="4"/>
      <c r="RXO13" s="4"/>
      <c r="RXP13" s="4"/>
      <c r="RXT13" s="4"/>
      <c r="RXU13" s="4"/>
      <c r="RXV13" s="4"/>
      <c r="RXW13" s="4"/>
      <c r="RXX13" s="4"/>
      <c r="RXY13" s="4"/>
      <c r="RXZ13" s="4"/>
      <c r="RYA13" s="4"/>
      <c r="RYB13" s="4"/>
      <c r="RYC13" s="4"/>
      <c r="RYD13" s="4"/>
      <c r="RYE13" s="4"/>
      <c r="RYI13" s="4"/>
      <c r="RYJ13" s="4"/>
      <c r="RYK13" s="4"/>
      <c r="RYL13" s="4"/>
      <c r="RYM13" s="4"/>
      <c r="RYN13" s="4"/>
      <c r="RYO13" s="4"/>
      <c r="RYP13" s="4"/>
      <c r="RYQ13" s="4"/>
      <c r="RYR13" s="4"/>
      <c r="RYS13" s="4"/>
      <c r="RYT13" s="4"/>
      <c r="RYX13" s="4"/>
      <c r="RYY13" s="4"/>
      <c r="RYZ13" s="4"/>
      <c r="RZA13" s="4"/>
      <c r="RZB13" s="4"/>
      <c r="RZC13" s="4"/>
      <c r="RZD13" s="4"/>
      <c r="RZE13" s="4"/>
      <c r="RZF13" s="4"/>
      <c r="RZG13" s="4"/>
      <c r="RZH13" s="4"/>
      <c r="RZI13" s="4"/>
      <c r="RZM13" s="4"/>
      <c r="RZN13" s="4"/>
      <c r="RZO13" s="4"/>
      <c r="RZP13" s="4"/>
      <c r="RZQ13" s="4"/>
      <c r="RZR13" s="4"/>
      <c r="RZS13" s="4"/>
      <c r="RZT13" s="4"/>
      <c r="RZU13" s="4"/>
      <c r="RZV13" s="4"/>
      <c r="RZW13" s="4"/>
      <c r="RZX13" s="4"/>
      <c r="SAB13" s="4"/>
      <c r="SAC13" s="4"/>
      <c r="SAD13" s="4"/>
      <c r="SAE13" s="4"/>
      <c r="SAF13" s="4"/>
      <c r="SAG13" s="4"/>
      <c r="SAH13" s="4"/>
      <c r="SAI13" s="4"/>
      <c r="SAJ13" s="4"/>
      <c r="SAK13" s="4"/>
      <c r="SAL13" s="4"/>
      <c r="SAM13" s="4"/>
      <c r="SAQ13" s="4"/>
      <c r="SAR13" s="4"/>
      <c r="SAS13" s="4"/>
      <c r="SAT13" s="4"/>
      <c r="SAU13" s="4"/>
      <c r="SAV13" s="4"/>
      <c r="SAW13" s="4"/>
      <c r="SAX13" s="4"/>
      <c r="SAY13" s="4"/>
      <c r="SAZ13" s="4"/>
      <c r="SBA13" s="4"/>
      <c r="SBB13" s="4"/>
      <c r="SBF13" s="4"/>
      <c r="SBG13" s="4"/>
      <c r="SBH13" s="4"/>
      <c r="SBI13" s="4"/>
      <c r="SBJ13" s="4"/>
      <c r="SBK13" s="4"/>
      <c r="SBL13" s="4"/>
      <c r="SBM13" s="4"/>
      <c r="SBN13" s="4"/>
      <c r="SBO13" s="4"/>
      <c r="SBP13" s="4"/>
      <c r="SBQ13" s="4"/>
      <c r="SBU13" s="4"/>
      <c r="SBV13" s="4"/>
      <c r="SBW13" s="4"/>
      <c r="SBX13" s="4"/>
      <c r="SBY13" s="4"/>
      <c r="SBZ13" s="4"/>
      <c r="SCA13" s="4"/>
      <c r="SCB13" s="4"/>
      <c r="SCC13" s="4"/>
      <c r="SCD13" s="4"/>
      <c r="SCE13" s="4"/>
      <c r="SCF13" s="4"/>
      <c r="SCJ13" s="4"/>
      <c r="SCK13" s="4"/>
      <c r="SCL13" s="4"/>
      <c r="SCM13" s="4"/>
      <c r="SCN13" s="4"/>
      <c r="SCO13" s="4"/>
      <c r="SCP13" s="4"/>
      <c r="SCQ13" s="4"/>
      <c r="SCR13" s="4"/>
      <c r="SCS13" s="4"/>
      <c r="SCT13" s="4"/>
      <c r="SCU13" s="4"/>
      <c r="SCY13" s="4"/>
      <c r="SCZ13" s="4"/>
      <c r="SDA13" s="4"/>
      <c r="SDB13" s="4"/>
      <c r="SDC13" s="4"/>
      <c r="SDD13" s="4"/>
      <c r="SDE13" s="4"/>
      <c r="SDF13" s="4"/>
      <c r="SDG13" s="4"/>
      <c r="SDH13" s="4"/>
      <c r="SDI13" s="4"/>
      <c r="SDJ13" s="4"/>
      <c r="SDN13" s="4"/>
      <c r="SDO13" s="4"/>
      <c r="SDP13" s="4"/>
      <c r="SDQ13" s="4"/>
      <c r="SDR13" s="4"/>
      <c r="SDS13" s="4"/>
      <c r="SDT13" s="4"/>
      <c r="SDU13" s="4"/>
      <c r="SDV13" s="4"/>
      <c r="SDW13" s="4"/>
      <c r="SDX13" s="4"/>
      <c r="SDY13" s="4"/>
      <c r="SEC13" s="4"/>
      <c r="SED13" s="4"/>
      <c r="SEE13" s="4"/>
      <c r="SEF13" s="4"/>
      <c r="SEG13" s="4"/>
      <c r="SEH13" s="4"/>
      <c r="SEI13" s="4"/>
      <c r="SEJ13" s="4"/>
      <c r="SEK13" s="4"/>
      <c r="SEL13" s="4"/>
      <c r="SEM13" s="4"/>
      <c r="SEN13" s="4"/>
      <c r="SER13" s="4"/>
      <c r="SES13" s="4"/>
      <c r="SET13" s="4"/>
      <c r="SEU13" s="4"/>
      <c r="SEV13" s="4"/>
      <c r="SEW13" s="4"/>
      <c r="SEX13" s="4"/>
      <c r="SEY13" s="4"/>
      <c r="SEZ13" s="4"/>
      <c r="SFA13" s="4"/>
      <c r="SFB13" s="4"/>
      <c r="SFC13" s="4"/>
      <c r="SFG13" s="4"/>
      <c r="SFH13" s="4"/>
      <c r="SFI13" s="4"/>
      <c r="SFJ13" s="4"/>
      <c r="SFK13" s="4"/>
      <c r="SFL13" s="4"/>
      <c r="SFM13" s="4"/>
      <c r="SFN13" s="4"/>
      <c r="SFO13" s="4"/>
      <c r="SFP13" s="4"/>
      <c r="SFQ13" s="4"/>
      <c r="SFR13" s="4"/>
      <c r="SFV13" s="4"/>
      <c r="SFW13" s="4"/>
      <c r="SFX13" s="4"/>
      <c r="SFY13" s="4"/>
      <c r="SFZ13" s="4"/>
      <c r="SGA13" s="4"/>
      <c r="SGB13" s="4"/>
      <c r="SGC13" s="4"/>
      <c r="SGD13" s="4"/>
      <c r="SGE13" s="4"/>
      <c r="SGF13" s="4"/>
      <c r="SGG13" s="4"/>
      <c r="SGK13" s="4"/>
      <c r="SGL13" s="4"/>
      <c r="SGM13" s="4"/>
      <c r="SGN13" s="4"/>
      <c r="SGO13" s="4"/>
      <c r="SGP13" s="4"/>
      <c r="SGQ13" s="4"/>
      <c r="SGR13" s="4"/>
      <c r="SGS13" s="4"/>
      <c r="SGT13" s="4"/>
      <c r="SGU13" s="4"/>
      <c r="SGV13" s="4"/>
      <c r="SGZ13" s="4"/>
      <c r="SHA13" s="4"/>
      <c r="SHB13" s="4"/>
      <c r="SHC13" s="4"/>
      <c r="SHD13" s="4"/>
      <c r="SHE13" s="4"/>
      <c r="SHF13" s="4"/>
      <c r="SHG13" s="4"/>
      <c r="SHH13" s="4"/>
      <c r="SHI13" s="4"/>
      <c r="SHJ13" s="4"/>
      <c r="SHK13" s="4"/>
      <c r="SHO13" s="4"/>
      <c r="SHP13" s="4"/>
      <c r="SHQ13" s="4"/>
      <c r="SHR13" s="4"/>
      <c r="SHS13" s="4"/>
      <c r="SHT13" s="4"/>
      <c r="SHU13" s="4"/>
      <c r="SHV13" s="4"/>
      <c r="SHW13" s="4"/>
      <c r="SHX13" s="4"/>
      <c r="SHY13" s="4"/>
      <c r="SHZ13" s="4"/>
      <c r="SID13" s="4"/>
      <c r="SIE13" s="4"/>
      <c r="SIF13" s="4"/>
      <c r="SIG13" s="4"/>
      <c r="SIH13" s="4"/>
      <c r="SII13" s="4"/>
      <c r="SIJ13" s="4"/>
      <c r="SIK13" s="4"/>
      <c r="SIL13" s="4"/>
      <c r="SIM13" s="4"/>
      <c r="SIN13" s="4"/>
      <c r="SIO13" s="4"/>
      <c r="SIS13" s="4"/>
      <c r="SIT13" s="4"/>
      <c r="SIU13" s="4"/>
      <c r="SIV13" s="4"/>
      <c r="SIW13" s="4"/>
      <c r="SIX13" s="4"/>
      <c r="SIY13" s="4"/>
      <c r="SIZ13" s="4"/>
      <c r="SJA13" s="4"/>
      <c r="SJB13" s="4"/>
      <c r="SJC13" s="4"/>
      <c r="SJD13" s="4"/>
      <c r="SJH13" s="4"/>
      <c r="SJI13" s="4"/>
      <c r="SJJ13" s="4"/>
      <c r="SJK13" s="4"/>
      <c r="SJL13" s="4"/>
      <c r="SJM13" s="4"/>
      <c r="SJN13" s="4"/>
      <c r="SJO13" s="4"/>
      <c r="SJP13" s="4"/>
      <c r="SJQ13" s="4"/>
      <c r="SJR13" s="4"/>
      <c r="SJS13" s="4"/>
      <c r="SJW13" s="4"/>
      <c r="SJX13" s="4"/>
      <c r="SJY13" s="4"/>
      <c r="SJZ13" s="4"/>
      <c r="SKA13" s="4"/>
      <c r="SKB13" s="4"/>
      <c r="SKC13" s="4"/>
      <c r="SKD13" s="4"/>
      <c r="SKE13" s="4"/>
      <c r="SKF13" s="4"/>
      <c r="SKG13" s="4"/>
      <c r="SKH13" s="4"/>
      <c r="SKL13" s="4"/>
      <c r="SKM13" s="4"/>
      <c r="SKN13" s="4"/>
      <c r="SKO13" s="4"/>
      <c r="SKP13" s="4"/>
      <c r="SKQ13" s="4"/>
      <c r="SKR13" s="4"/>
      <c r="SKS13" s="4"/>
      <c r="SKT13" s="4"/>
      <c r="SKU13" s="4"/>
      <c r="SKV13" s="4"/>
      <c r="SKW13" s="4"/>
      <c r="SLA13" s="4"/>
      <c r="SLB13" s="4"/>
      <c r="SLC13" s="4"/>
      <c r="SLD13" s="4"/>
      <c r="SLE13" s="4"/>
      <c r="SLF13" s="4"/>
      <c r="SLG13" s="4"/>
      <c r="SLH13" s="4"/>
      <c r="SLI13" s="4"/>
      <c r="SLJ13" s="4"/>
      <c r="SLK13" s="4"/>
      <c r="SLL13" s="4"/>
      <c r="SLP13" s="4"/>
      <c r="SLQ13" s="4"/>
      <c r="SLR13" s="4"/>
      <c r="SLS13" s="4"/>
      <c r="SLT13" s="4"/>
      <c r="SLU13" s="4"/>
      <c r="SLV13" s="4"/>
      <c r="SLW13" s="4"/>
      <c r="SLX13" s="4"/>
      <c r="SLY13" s="4"/>
      <c r="SLZ13" s="4"/>
      <c r="SMA13" s="4"/>
      <c r="SME13" s="4"/>
      <c r="SMF13" s="4"/>
      <c r="SMG13" s="4"/>
      <c r="SMH13" s="4"/>
      <c r="SMI13" s="4"/>
      <c r="SMJ13" s="4"/>
      <c r="SMK13" s="4"/>
      <c r="SML13" s="4"/>
      <c r="SMM13" s="4"/>
      <c r="SMN13" s="4"/>
      <c r="SMO13" s="4"/>
      <c r="SMP13" s="4"/>
      <c r="SMT13" s="4"/>
      <c r="SMU13" s="4"/>
      <c r="SMV13" s="4"/>
      <c r="SMW13" s="4"/>
      <c r="SMX13" s="4"/>
      <c r="SMY13" s="4"/>
      <c r="SMZ13" s="4"/>
      <c r="SNA13" s="4"/>
      <c r="SNB13" s="4"/>
      <c r="SNC13" s="4"/>
      <c r="SND13" s="4"/>
      <c r="SNE13" s="4"/>
      <c r="SNI13" s="4"/>
      <c r="SNJ13" s="4"/>
      <c r="SNK13" s="4"/>
      <c r="SNL13" s="4"/>
      <c r="SNM13" s="4"/>
      <c r="SNN13" s="4"/>
      <c r="SNO13" s="4"/>
      <c r="SNP13" s="4"/>
      <c r="SNQ13" s="4"/>
      <c r="SNR13" s="4"/>
      <c r="SNS13" s="4"/>
      <c r="SNT13" s="4"/>
      <c r="SNX13" s="4"/>
      <c r="SNY13" s="4"/>
      <c r="SNZ13" s="4"/>
      <c r="SOA13" s="4"/>
      <c r="SOB13" s="4"/>
      <c r="SOC13" s="4"/>
      <c r="SOD13" s="4"/>
      <c r="SOE13" s="4"/>
      <c r="SOF13" s="4"/>
      <c r="SOG13" s="4"/>
      <c r="SOH13" s="4"/>
      <c r="SOI13" s="4"/>
      <c r="SOM13" s="4"/>
      <c r="SON13" s="4"/>
      <c r="SOO13" s="4"/>
      <c r="SOP13" s="4"/>
      <c r="SOQ13" s="4"/>
      <c r="SOR13" s="4"/>
      <c r="SOS13" s="4"/>
      <c r="SOT13" s="4"/>
      <c r="SOU13" s="4"/>
      <c r="SOV13" s="4"/>
      <c r="SOW13" s="4"/>
      <c r="SOX13" s="4"/>
      <c r="SPB13" s="4"/>
      <c r="SPC13" s="4"/>
      <c r="SPD13" s="4"/>
      <c r="SPE13" s="4"/>
      <c r="SPF13" s="4"/>
      <c r="SPG13" s="4"/>
      <c r="SPH13" s="4"/>
      <c r="SPI13" s="4"/>
      <c r="SPJ13" s="4"/>
      <c r="SPK13" s="4"/>
      <c r="SPL13" s="4"/>
      <c r="SPM13" s="4"/>
      <c r="SPQ13" s="4"/>
      <c r="SPR13" s="4"/>
      <c r="SPS13" s="4"/>
      <c r="SPT13" s="4"/>
      <c r="SPU13" s="4"/>
      <c r="SPV13" s="4"/>
      <c r="SPW13" s="4"/>
      <c r="SPX13" s="4"/>
      <c r="SPY13" s="4"/>
      <c r="SPZ13" s="4"/>
      <c r="SQA13" s="4"/>
      <c r="SQB13" s="4"/>
      <c r="SQF13" s="4"/>
      <c r="SQG13" s="4"/>
      <c r="SQH13" s="4"/>
      <c r="SQI13" s="4"/>
      <c r="SQJ13" s="4"/>
      <c r="SQK13" s="4"/>
      <c r="SQL13" s="4"/>
      <c r="SQM13" s="4"/>
      <c r="SQN13" s="4"/>
      <c r="SQO13" s="4"/>
      <c r="SQP13" s="4"/>
      <c r="SQQ13" s="4"/>
      <c r="SQU13" s="4"/>
      <c r="SQV13" s="4"/>
      <c r="SQW13" s="4"/>
      <c r="SQX13" s="4"/>
      <c r="SQY13" s="4"/>
      <c r="SQZ13" s="4"/>
      <c r="SRA13" s="4"/>
      <c r="SRB13" s="4"/>
      <c r="SRC13" s="4"/>
      <c r="SRD13" s="4"/>
      <c r="SRE13" s="4"/>
      <c r="SRF13" s="4"/>
      <c r="SRJ13" s="4"/>
      <c r="SRK13" s="4"/>
      <c r="SRL13" s="4"/>
      <c r="SRM13" s="4"/>
      <c r="SRN13" s="4"/>
      <c r="SRO13" s="4"/>
      <c r="SRP13" s="4"/>
      <c r="SRQ13" s="4"/>
      <c r="SRR13" s="4"/>
      <c r="SRS13" s="4"/>
      <c r="SRT13" s="4"/>
      <c r="SRU13" s="4"/>
      <c r="SRY13" s="4"/>
      <c r="SRZ13" s="4"/>
      <c r="SSA13" s="4"/>
      <c r="SSB13" s="4"/>
      <c r="SSC13" s="4"/>
      <c r="SSD13" s="4"/>
      <c r="SSE13" s="4"/>
      <c r="SSF13" s="4"/>
      <c r="SSG13" s="4"/>
      <c r="SSH13" s="4"/>
      <c r="SSI13" s="4"/>
      <c r="SSJ13" s="4"/>
      <c r="SSN13" s="4"/>
      <c r="SSO13" s="4"/>
      <c r="SSP13" s="4"/>
      <c r="SSQ13" s="4"/>
      <c r="SSR13" s="4"/>
      <c r="SSS13" s="4"/>
      <c r="SST13" s="4"/>
      <c r="SSU13" s="4"/>
      <c r="SSV13" s="4"/>
      <c r="SSW13" s="4"/>
      <c r="SSX13" s="4"/>
      <c r="SSY13" s="4"/>
      <c r="STC13" s="4"/>
      <c r="STD13" s="4"/>
      <c r="STE13" s="4"/>
      <c r="STF13" s="4"/>
      <c r="STG13" s="4"/>
      <c r="STH13" s="4"/>
      <c r="STI13" s="4"/>
      <c r="STJ13" s="4"/>
      <c r="STK13" s="4"/>
      <c r="STL13" s="4"/>
      <c r="STM13" s="4"/>
      <c r="STN13" s="4"/>
      <c r="STR13" s="4"/>
      <c r="STS13" s="4"/>
      <c r="STT13" s="4"/>
      <c r="STU13" s="4"/>
      <c r="STV13" s="4"/>
      <c r="STW13" s="4"/>
      <c r="STX13" s="4"/>
      <c r="STY13" s="4"/>
      <c r="STZ13" s="4"/>
      <c r="SUA13" s="4"/>
      <c r="SUB13" s="4"/>
      <c r="SUC13" s="4"/>
      <c r="SUG13" s="4"/>
      <c r="SUH13" s="4"/>
      <c r="SUI13" s="4"/>
      <c r="SUJ13" s="4"/>
      <c r="SUK13" s="4"/>
      <c r="SUL13" s="4"/>
      <c r="SUM13" s="4"/>
      <c r="SUN13" s="4"/>
      <c r="SUO13" s="4"/>
      <c r="SUP13" s="4"/>
      <c r="SUQ13" s="4"/>
      <c r="SUR13" s="4"/>
      <c r="SUV13" s="4"/>
      <c r="SUW13" s="4"/>
      <c r="SUX13" s="4"/>
      <c r="SUY13" s="4"/>
      <c r="SUZ13" s="4"/>
      <c r="SVA13" s="4"/>
      <c r="SVB13" s="4"/>
      <c r="SVC13" s="4"/>
      <c r="SVD13" s="4"/>
      <c r="SVE13" s="4"/>
      <c r="SVF13" s="4"/>
      <c r="SVG13" s="4"/>
      <c r="SVK13" s="4"/>
      <c r="SVL13" s="4"/>
      <c r="SVM13" s="4"/>
      <c r="SVN13" s="4"/>
      <c r="SVO13" s="4"/>
      <c r="SVP13" s="4"/>
      <c r="SVQ13" s="4"/>
      <c r="SVR13" s="4"/>
      <c r="SVS13" s="4"/>
      <c r="SVT13" s="4"/>
      <c r="SVU13" s="4"/>
      <c r="SVV13" s="4"/>
      <c r="SVZ13" s="4"/>
      <c r="SWA13" s="4"/>
      <c r="SWB13" s="4"/>
      <c r="SWC13" s="4"/>
      <c r="SWD13" s="4"/>
      <c r="SWE13" s="4"/>
      <c r="SWF13" s="4"/>
      <c r="SWG13" s="4"/>
      <c r="SWH13" s="4"/>
      <c r="SWI13" s="4"/>
      <c r="SWJ13" s="4"/>
      <c r="SWK13" s="4"/>
      <c r="SWO13" s="4"/>
      <c r="SWP13" s="4"/>
      <c r="SWQ13" s="4"/>
      <c r="SWR13" s="4"/>
      <c r="SWS13" s="4"/>
      <c r="SWT13" s="4"/>
      <c r="SWU13" s="4"/>
      <c r="SWV13" s="4"/>
      <c r="SWW13" s="4"/>
      <c r="SWX13" s="4"/>
      <c r="SWY13" s="4"/>
      <c r="SWZ13" s="4"/>
      <c r="SXD13" s="4"/>
      <c r="SXE13" s="4"/>
      <c r="SXF13" s="4"/>
      <c r="SXG13" s="4"/>
      <c r="SXH13" s="4"/>
      <c r="SXI13" s="4"/>
      <c r="SXJ13" s="4"/>
      <c r="SXK13" s="4"/>
      <c r="SXL13" s="4"/>
      <c r="SXM13" s="4"/>
      <c r="SXN13" s="4"/>
      <c r="SXO13" s="4"/>
      <c r="SXS13" s="4"/>
      <c r="SXT13" s="4"/>
      <c r="SXU13" s="4"/>
      <c r="SXV13" s="4"/>
      <c r="SXW13" s="4"/>
      <c r="SXX13" s="4"/>
      <c r="SXY13" s="4"/>
      <c r="SXZ13" s="4"/>
      <c r="SYA13" s="4"/>
      <c r="SYB13" s="4"/>
      <c r="SYC13" s="4"/>
      <c r="SYD13" s="4"/>
      <c r="SYH13" s="4"/>
      <c r="SYI13" s="4"/>
      <c r="SYJ13" s="4"/>
      <c r="SYK13" s="4"/>
      <c r="SYL13" s="4"/>
      <c r="SYM13" s="4"/>
      <c r="SYN13" s="4"/>
      <c r="SYO13" s="4"/>
      <c r="SYP13" s="4"/>
      <c r="SYQ13" s="4"/>
      <c r="SYR13" s="4"/>
      <c r="SYS13" s="4"/>
      <c r="SYW13" s="4"/>
      <c r="SYX13" s="4"/>
      <c r="SYY13" s="4"/>
      <c r="SYZ13" s="4"/>
      <c r="SZA13" s="4"/>
      <c r="SZB13" s="4"/>
      <c r="SZC13" s="4"/>
      <c r="SZD13" s="4"/>
      <c r="SZE13" s="4"/>
      <c r="SZF13" s="4"/>
      <c r="SZG13" s="4"/>
      <c r="SZH13" s="4"/>
      <c r="SZL13" s="4"/>
      <c r="SZM13" s="4"/>
      <c r="SZN13" s="4"/>
      <c r="SZO13" s="4"/>
      <c r="SZP13" s="4"/>
      <c r="SZQ13" s="4"/>
      <c r="SZR13" s="4"/>
      <c r="SZS13" s="4"/>
      <c r="SZT13" s="4"/>
      <c r="SZU13" s="4"/>
      <c r="SZV13" s="4"/>
      <c r="SZW13" s="4"/>
      <c r="TAA13" s="4"/>
      <c r="TAB13" s="4"/>
      <c r="TAC13" s="4"/>
      <c r="TAD13" s="4"/>
      <c r="TAE13" s="4"/>
      <c r="TAF13" s="4"/>
      <c r="TAG13" s="4"/>
      <c r="TAH13" s="4"/>
      <c r="TAI13" s="4"/>
      <c r="TAJ13" s="4"/>
      <c r="TAK13" s="4"/>
      <c r="TAL13" s="4"/>
      <c r="TAP13" s="4"/>
      <c r="TAQ13" s="4"/>
      <c r="TAR13" s="4"/>
      <c r="TAS13" s="4"/>
      <c r="TAT13" s="4"/>
      <c r="TAU13" s="4"/>
      <c r="TAV13" s="4"/>
      <c r="TAW13" s="4"/>
      <c r="TAX13" s="4"/>
      <c r="TAY13" s="4"/>
      <c r="TAZ13" s="4"/>
      <c r="TBA13" s="4"/>
      <c r="TBE13" s="4"/>
      <c r="TBF13" s="4"/>
      <c r="TBG13" s="4"/>
      <c r="TBH13" s="4"/>
      <c r="TBI13" s="4"/>
      <c r="TBJ13" s="4"/>
      <c r="TBK13" s="4"/>
      <c r="TBL13" s="4"/>
      <c r="TBM13" s="4"/>
      <c r="TBN13" s="4"/>
      <c r="TBO13" s="4"/>
      <c r="TBP13" s="4"/>
      <c r="TBT13" s="4"/>
      <c r="TBU13" s="4"/>
      <c r="TBV13" s="4"/>
      <c r="TBW13" s="4"/>
      <c r="TBX13" s="4"/>
      <c r="TBY13" s="4"/>
      <c r="TBZ13" s="4"/>
      <c r="TCA13" s="4"/>
      <c r="TCB13" s="4"/>
      <c r="TCC13" s="4"/>
      <c r="TCD13" s="4"/>
      <c r="TCE13" s="4"/>
      <c r="TCI13" s="4"/>
      <c r="TCJ13" s="4"/>
      <c r="TCK13" s="4"/>
      <c r="TCL13" s="4"/>
      <c r="TCM13" s="4"/>
      <c r="TCN13" s="4"/>
      <c r="TCO13" s="4"/>
      <c r="TCP13" s="4"/>
      <c r="TCQ13" s="4"/>
      <c r="TCR13" s="4"/>
      <c r="TCS13" s="4"/>
      <c r="TCT13" s="4"/>
      <c r="TCX13" s="4"/>
      <c r="TCY13" s="4"/>
      <c r="TCZ13" s="4"/>
      <c r="TDA13" s="4"/>
      <c r="TDB13" s="4"/>
      <c r="TDC13" s="4"/>
      <c r="TDD13" s="4"/>
      <c r="TDE13" s="4"/>
      <c r="TDF13" s="4"/>
      <c r="TDG13" s="4"/>
      <c r="TDH13" s="4"/>
      <c r="TDI13" s="4"/>
      <c r="TDM13" s="4"/>
      <c r="TDN13" s="4"/>
      <c r="TDO13" s="4"/>
      <c r="TDP13" s="4"/>
      <c r="TDQ13" s="4"/>
      <c r="TDR13" s="4"/>
      <c r="TDS13" s="4"/>
      <c r="TDT13" s="4"/>
      <c r="TDU13" s="4"/>
      <c r="TDV13" s="4"/>
      <c r="TDW13" s="4"/>
      <c r="TDX13" s="4"/>
      <c r="TEB13" s="4"/>
      <c r="TEC13" s="4"/>
      <c r="TED13" s="4"/>
      <c r="TEE13" s="4"/>
      <c r="TEF13" s="4"/>
      <c r="TEG13" s="4"/>
      <c r="TEH13" s="4"/>
      <c r="TEI13" s="4"/>
      <c r="TEJ13" s="4"/>
      <c r="TEK13" s="4"/>
      <c r="TEL13" s="4"/>
      <c r="TEM13" s="4"/>
      <c r="TEQ13" s="4"/>
      <c r="TER13" s="4"/>
      <c r="TES13" s="4"/>
      <c r="TET13" s="4"/>
      <c r="TEU13" s="4"/>
      <c r="TEV13" s="4"/>
      <c r="TEW13" s="4"/>
      <c r="TEX13" s="4"/>
      <c r="TEY13" s="4"/>
      <c r="TEZ13" s="4"/>
      <c r="TFA13" s="4"/>
      <c r="TFB13" s="4"/>
      <c r="TFF13" s="4"/>
      <c r="TFG13" s="4"/>
      <c r="TFH13" s="4"/>
      <c r="TFI13" s="4"/>
      <c r="TFJ13" s="4"/>
      <c r="TFK13" s="4"/>
      <c r="TFL13" s="4"/>
      <c r="TFM13" s="4"/>
      <c r="TFN13" s="4"/>
      <c r="TFO13" s="4"/>
      <c r="TFP13" s="4"/>
      <c r="TFQ13" s="4"/>
      <c r="TFU13" s="4"/>
      <c r="TFV13" s="4"/>
      <c r="TFW13" s="4"/>
      <c r="TFX13" s="4"/>
      <c r="TFY13" s="4"/>
      <c r="TFZ13" s="4"/>
      <c r="TGA13" s="4"/>
      <c r="TGB13" s="4"/>
      <c r="TGC13" s="4"/>
      <c r="TGD13" s="4"/>
      <c r="TGE13" s="4"/>
      <c r="TGF13" s="4"/>
      <c r="TGJ13" s="4"/>
      <c r="TGK13" s="4"/>
      <c r="TGL13" s="4"/>
      <c r="TGM13" s="4"/>
      <c r="TGN13" s="4"/>
      <c r="TGO13" s="4"/>
      <c r="TGP13" s="4"/>
      <c r="TGQ13" s="4"/>
      <c r="TGR13" s="4"/>
      <c r="TGS13" s="4"/>
      <c r="TGT13" s="4"/>
      <c r="TGU13" s="4"/>
      <c r="TGY13" s="4"/>
      <c r="TGZ13" s="4"/>
      <c r="THA13" s="4"/>
      <c r="THB13" s="4"/>
      <c r="THC13" s="4"/>
      <c r="THD13" s="4"/>
      <c r="THE13" s="4"/>
      <c r="THF13" s="4"/>
      <c r="THG13" s="4"/>
      <c r="THH13" s="4"/>
      <c r="THI13" s="4"/>
      <c r="THJ13" s="4"/>
      <c r="THN13" s="4"/>
      <c r="THO13" s="4"/>
      <c r="THP13" s="4"/>
      <c r="THQ13" s="4"/>
      <c r="THR13" s="4"/>
      <c r="THS13" s="4"/>
      <c r="THT13" s="4"/>
      <c r="THU13" s="4"/>
      <c r="THV13" s="4"/>
      <c r="THW13" s="4"/>
      <c r="THX13" s="4"/>
      <c r="THY13" s="4"/>
      <c r="TIC13" s="4"/>
      <c r="TID13" s="4"/>
      <c r="TIE13" s="4"/>
      <c r="TIF13" s="4"/>
      <c r="TIG13" s="4"/>
      <c r="TIH13" s="4"/>
      <c r="TII13" s="4"/>
      <c r="TIJ13" s="4"/>
      <c r="TIK13" s="4"/>
      <c r="TIL13" s="4"/>
      <c r="TIM13" s="4"/>
      <c r="TIN13" s="4"/>
      <c r="TIR13" s="4"/>
      <c r="TIS13" s="4"/>
      <c r="TIT13" s="4"/>
      <c r="TIU13" s="4"/>
      <c r="TIV13" s="4"/>
      <c r="TIW13" s="4"/>
      <c r="TIX13" s="4"/>
      <c r="TIY13" s="4"/>
      <c r="TIZ13" s="4"/>
      <c r="TJA13" s="4"/>
      <c r="TJB13" s="4"/>
      <c r="TJC13" s="4"/>
      <c r="TJG13" s="4"/>
      <c r="TJH13" s="4"/>
      <c r="TJI13" s="4"/>
      <c r="TJJ13" s="4"/>
      <c r="TJK13" s="4"/>
      <c r="TJL13" s="4"/>
      <c r="TJM13" s="4"/>
      <c r="TJN13" s="4"/>
      <c r="TJO13" s="4"/>
      <c r="TJP13" s="4"/>
      <c r="TJQ13" s="4"/>
      <c r="TJR13" s="4"/>
      <c r="TJV13" s="4"/>
      <c r="TJW13" s="4"/>
      <c r="TJX13" s="4"/>
      <c r="TJY13" s="4"/>
      <c r="TJZ13" s="4"/>
      <c r="TKA13" s="4"/>
      <c r="TKB13" s="4"/>
      <c r="TKC13" s="4"/>
      <c r="TKD13" s="4"/>
      <c r="TKE13" s="4"/>
      <c r="TKF13" s="4"/>
      <c r="TKG13" s="4"/>
      <c r="TKK13" s="4"/>
      <c r="TKL13" s="4"/>
      <c r="TKM13" s="4"/>
      <c r="TKN13" s="4"/>
      <c r="TKO13" s="4"/>
      <c r="TKP13" s="4"/>
      <c r="TKQ13" s="4"/>
      <c r="TKR13" s="4"/>
      <c r="TKS13" s="4"/>
      <c r="TKT13" s="4"/>
      <c r="TKU13" s="4"/>
      <c r="TKV13" s="4"/>
      <c r="TKZ13" s="4"/>
      <c r="TLA13" s="4"/>
      <c r="TLB13" s="4"/>
      <c r="TLC13" s="4"/>
      <c r="TLD13" s="4"/>
      <c r="TLE13" s="4"/>
      <c r="TLF13" s="4"/>
      <c r="TLG13" s="4"/>
      <c r="TLH13" s="4"/>
      <c r="TLI13" s="4"/>
      <c r="TLJ13" s="4"/>
      <c r="TLK13" s="4"/>
      <c r="TLO13" s="4"/>
      <c r="TLP13" s="4"/>
      <c r="TLQ13" s="4"/>
      <c r="TLR13" s="4"/>
      <c r="TLS13" s="4"/>
      <c r="TLT13" s="4"/>
      <c r="TLU13" s="4"/>
      <c r="TLV13" s="4"/>
      <c r="TLW13" s="4"/>
      <c r="TLX13" s="4"/>
      <c r="TLY13" s="4"/>
      <c r="TLZ13" s="4"/>
      <c r="TMD13" s="4"/>
      <c r="TME13" s="4"/>
      <c r="TMF13" s="4"/>
      <c r="TMG13" s="4"/>
      <c r="TMH13" s="4"/>
      <c r="TMI13" s="4"/>
      <c r="TMJ13" s="4"/>
      <c r="TMK13" s="4"/>
      <c r="TML13" s="4"/>
      <c r="TMM13" s="4"/>
      <c r="TMN13" s="4"/>
      <c r="TMO13" s="4"/>
      <c r="TMS13" s="4"/>
      <c r="TMT13" s="4"/>
      <c r="TMU13" s="4"/>
      <c r="TMV13" s="4"/>
      <c r="TMW13" s="4"/>
      <c r="TMX13" s="4"/>
      <c r="TMY13" s="4"/>
      <c r="TMZ13" s="4"/>
      <c r="TNA13" s="4"/>
      <c r="TNB13" s="4"/>
      <c r="TNC13" s="4"/>
      <c r="TND13" s="4"/>
      <c r="TNH13" s="4"/>
      <c r="TNI13" s="4"/>
      <c r="TNJ13" s="4"/>
      <c r="TNK13" s="4"/>
      <c r="TNL13" s="4"/>
      <c r="TNM13" s="4"/>
      <c r="TNN13" s="4"/>
      <c r="TNO13" s="4"/>
      <c r="TNP13" s="4"/>
      <c r="TNQ13" s="4"/>
      <c r="TNR13" s="4"/>
      <c r="TNS13" s="4"/>
      <c r="TNW13" s="4"/>
      <c r="TNX13" s="4"/>
      <c r="TNY13" s="4"/>
      <c r="TNZ13" s="4"/>
      <c r="TOA13" s="4"/>
      <c r="TOB13" s="4"/>
      <c r="TOC13" s="4"/>
      <c r="TOD13" s="4"/>
      <c r="TOE13" s="4"/>
      <c r="TOF13" s="4"/>
      <c r="TOG13" s="4"/>
      <c r="TOH13" s="4"/>
      <c r="TOL13" s="4"/>
      <c r="TOM13" s="4"/>
      <c r="TON13" s="4"/>
      <c r="TOO13" s="4"/>
      <c r="TOP13" s="4"/>
      <c r="TOQ13" s="4"/>
      <c r="TOR13" s="4"/>
      <c r="TOS13" s="4"/>
      <c r="TOT13" s="4"/>
      <c r="TOU13" s="4"/>
      <c r="TOV13" s="4"/>
      <c r="TOW13" s="4"/>
      <c r="TPA13" s="4"/>
      <c r="TPB13" s="4"/>
      <c r="TPC13" s="4"/>
      <c r="TPD13" s="4"/>
      <c r="TPE13" s="4"/>
      <c r="TPF13" s="4"/>
      <c r="TPG13" s="4"/>
      <c r="TPH13" s="4"/>
      <c r="TPI13" s="4"/>
      <c r="TPJ13" s="4"/>
      <c r="TPK13" s="4"/>
      <c r="TPL13" s="4"/>
      <c r="TPP13" s="4"/>
      <c r="TPQ13" s="4"/>
      <c r="TPR13" s="4"/>
      <c r="TPS13" s="4"/>
      <c r="TPT13" s="4"/>
      <c r="TPU13" s="4"/>
      <c r="TPV13" s="4"/>
      <c r="TPW13" s="4"/>
      <c r="TPX13" s="4"/>
      <c r="TPY13" s="4"/>
      <c r="TPZ13" s="4"/>
      <c r="TQA13" s="4"/>
      <c r="TQE13" s="4"/>
      <c r="TQF13" s="4"/>
      <c r="TQG13" s="4"/>
      <c r="TQH13" s="4"/>
      <c r="TQI13" s="4"/>
      <c r="TQJ13" s="4"/>
      <c r="TQK13" s="4"/>
      <c r="TQL13" s="4"/>
      <c r="TQM13" s="4"/>
      <c r="TQN13" s="4"/>
      <c r="TQO13" s="4"/>
      <c r="TQP13" s="4"/>
      <c r="TQT13" s="4"/>
      <c r="TQU13" s="4"/>
      <c r="TQV13" s="4"/>
      <c r="TQW13" s="4"/>
      <c r="TQX13" s="4"/>
      <c r="TQY13" s="4"/>
      <c r="TQZ13" s="4"/>
      <c r="TRA13" s="4"/>
      <c r="TRB13" s="4"/>
      <c r="TRC13" s="4"/>
      <c r="TRD13" s="4"/>
      <c r="TRE13" s="4"/>
      <c r="TRI13" s="4"/>
      <c r="TRJ13" s="4"/>
      <c r="TRK13" s="4"/>
      <c r="TRL13" s="4"/>
      <c r="TRM13" s="4"/>
      <c r="TRN13" s="4"/>
      <c r="TRO13" s="4"/>
      <c r="TRP13" s="4"/>
      <c r="TRQ13" s="4"/>
      <c r="TRR13" s="4"/>
      <c r="TRS13" s="4"/>
      <c r="TRT13" s="4"/>
      <c r="TRX13" s="4"/>
      <c r="TRY13" s="4"/>
      <c r="TRZ13" s="4"/>
      <c r="TSA13" s="4"/>
      <c r="TSB13" s="4"/>
      <c r="TSC13" s="4"/>
      <c r="TSD13" s="4"/>
      <c r="TSE13" s="4"/>
      <c r="TSF13" s="4"/>
      <c r="TSG13" s="4"/>
      <c r="TSH13" s="4"/>
      <c r="TSI13" s="4"/>
      <c r="TSM13" s="4"/>
      <c r="TSN13" s="4"/>
      <c r="TSO13" s="4"/>
      <c r="TSP13" s="4"/>
      <c r="TSQ13" s="4"/>
      <c r="TSR13" s="4"/>
      <c r="TSS13" s="4"/>
      <c r="TST13" s="4"/>
      <c r="TSU13" s="4"/>
      <c r="TSV13" s="4"/>
      <c r="TSW13" s="4"/>
      <c r="TSX13" s="4"/>
      <c r="TTB13" s="4"/>
      <c r="TTC13" s="4"/>
      <c r="TTD13" s="4"/>
      <c r="TTE13" s="4"/>
      <c r="TTF13" s="4"/>
      <c r="TTG13" s="4"/>
      <c r="TTH13" s="4"/>
      <c r="TTI13" s="4"/>
      <c r="TTJ13" s="4"/>
      <c r="TTK13" s="4"/>
      <c r="TTL13" s="4"/>
      <c r="TTM13" s="4"/>
      <c r="TTQ13" s="4"/>
      <c r="TTR13" s="4"/>
      <c r="TTS13" s="4"/>
      <c r="TTT13" s="4"/>
      <c r="TTU13" s="4"/>
      <c r="TTV13" s="4"/>
      <c r="TTW13" s="4"/>
      <c r="TTX13" s="4"/>
      <c r="TTY13" s="4"/>
      <c r="TTZ13" s="4"/>
      <c r="TUA13" s="4"/>
      <c r="TUB13" s="4"/>
      <c r="TUF13" s="4"/>
      <c r="TUG13" s="4"/>
      <c r="TUH13" s="4"/>
      <c r="TUI13" s="4"/>
      <c r="TUJ13" s="4"/>
      <c r="TUK13" s="4"/>
      <c r="TUL13" s="4"/>
      <c r="TUM13" s="4"/>
      <c r="TUN13" s="4"/>
      <c r="TUO13" s="4"/>
      <c r="TUP13" s="4"/>
      <c r="TUQ13" s="4"/>
      <c r="TUU13" s="4"/>
      <c r="TUV13" s="4"/>
      <c r="TUW13" s="4"/>
      <c r="TUX13" s="4"/>
      <c r="TUY13" s="4"/>
      <c r="TUZ13" s="4"/>
      <c r="TVA13" s="4"/>
      <c r="TVB13" s="4"/>
      <c r="TVC13" s="4"/>
      <c r="TVD13" s="4"/>
      <c r="TVE13" s="4"/>
      <c r="TVF13" s="4"/>
      <c r="TVJ13" s="4"/>
      <c r="TVK13" s="4"/>
      <c r="TVL13" s="4"/>
      <c r="TVM13" s="4"/>
      <c r="TVN13" s="4"/>
      <c r="TVO13" s="4"/>
      <c r="TVP13" s="4"/>
      <c r="TVQ13" s="4"/>
      <c r="TVR13" s="4"/>
      <c r="TVS13" s="4"/>
      <c r="TVT13" s="4"/>
      <c r="TVU13" s="4"/>
      <c r="TVY13" s="4"/>
      <c r="TVZ13" s="4"/>
      <c r="TWA13" s="4"/>
      <c r="TWB13" s="4"/>
      <c r="TWC13" s="4"/>
      <c r="TWD13" s="4"/>
      <c r="TWE13" s="4"/>
      <c r="TWF13" s="4"/>
      <c r="TWG13" s="4"/>
      <c r="TWH13" s="4"/>
      <c r="TWI13" s="4"/>
      <c r="TWJ13" s="4"/>
      <c r="TWN13" s="4"/>
      <c r="TWO13" s="4"/>
      <c r="TWP13" s="4"/>
      <c r="TWQ13" s="4"/>
      <c r="TWR13" s="4"/>
      <c r="TWS13" s="4"/>
      <c r="TWT13" s="4"/>
      <c r="TWU13" s="4"/>
      <c r="TWV13" s="4"/>
      <c r="TWW13" s="4"/>
      <c r="TWX13" s="4"/>
      <c r="TWY13" s="4"/>
      <c r="TXC13" s="4"/>
      <c r="TXD13" s="4"/>
      <c r="TXE13" s="4"/>
      <c r="TXF13" s="4"/>
      <c r="TXG13" s="4"/>
      <c r="TXH13" s="4"/>
      <c r="TXI13" s="4"/>
      <c r="TXJ13" s="4"/>
      <c r="TXK13" s="4"/>
      <c r="TXL13" s="4"/>
      <c r="TXM13" s="4"/>
      <c r="TXN13" s="4"/>
      <c r="TXR13" s="4"/>
      <c r="TXS13" s="4"/>
      <c r="TXT13" s="4"/>
      <c r="TXU13" s="4"/>
      <c r="TXV13" s="4"/>
      <c r="TXW13" s="4"/>
      <c r="TXX13" s="4"/>
      <c r="TXY13" s="4"/>
      <c r="TXZ13" s="4"/>
      <c r="TYA13" s="4"/>
      <c r="TYB13" s="4"/>
      <c r="TYC13" s="4"/>
      <c r="TYG13" s="4"/>
      <c r="TYH13" s="4"/>
      <c r="TYI13" s="4"/>
      <c r="TYJ13" s="4"/>
      <c r="TYK13" s="4"/>
      <c r="TYL13" s="4"/>
      <c r="TYM13" s="4"/>
      <c r="TYN13" s="4"/>
      <c r="TYO13" s="4"/>
      <c r="TYP13" s="4"/>
      <c r="TYQ13" s="4"/>
      <c r="TYR13" s="4"/>
      <c r="TYV13" s="4"/>
      <c r="TYW13" s="4"/>
      <c r="TYX13" s="4"/>
      <c r="TYY13" s="4"/>
      <c r="TYZ13" s="4"/>
      <c r="TZA13" s="4"/>
      <c r="TZB13" s="4"/>
      <c r="TZC13" s="4"/>
      <c r="TZD13" s="4"/>
      <c r="TZE13" s="4"/>
      <c r="TZF13" s="4"/>
      <c r="TZG13" s="4"/>
      <c r="TZK13" s="4"/>
      <c r="TZL13" s="4"/>
      <c r="TZM13" s="4"/>
      <c r="TZN13" s="4"/>
      <c r="TZO13" s="4"/>
      <c r="TZP13" s="4"/>
      <c r="TZQ13" s="4"/>
      <c r="TZR13" s="4"/>
      <c r="TZS13" s="4"/>
      <c r="TZT13" s="4"/>
      <c r="TZU13" s="4"/>
      <c r="TZV13" s="4"/>
      <c r="TZZ13" s="4"/>
      <c r="UAA13" s="4"/>
      <c r="UAB13" s="4"/>
      <c r="UAC13" s="4"/>
      <c r="UAD13" s="4"/>
      <c r="UAE13" s="4"/>
      <c r="UAF13" s="4"/>
      <c r="UAG13" s="4"/>
      <c r="UAH13" s="4"/>
      <c r="UAI13" s="4"/>
      <c r="UAJ13" s="4"/>
      <c r="UAK13" s="4"/>
      <c r="UAO13" s="4"/>
      <c r="UAP13" s="4"/>
      <c r="UAQ13" s="4"/>
      <c r="UAR13" s="4"/>
      <c r="UAS13" s="4"/>
      <c r="UAT13" s="4"/>
      <c r="UAU13" s="4"/>
      <c r="UAV13" s="4"/>
      <c r="UAW13" s="4"/>
      <c r="UAX13" s="4"/>
      <c r="UAY13" s="4"/>
      <c r="UAZ13" s="4"/>
      <c r="UBD13" s="4"/>
      <c r="UBE13" s="4"/>
      <c r="UBF13" s="4"/>
      <c r="UBG13" s="4"/>
      <c r="UBH13" s="4"/>
      <c r="UBI13" s="4"/>
      <c r="UBJ13" s="4"/>
      <c r="UBK13" s="4"/>
      <c r="UBL13" s="4"/>
      <c r="UBM13" s="4"/>
      <c r="UBN13" s="4"/>
      <c r="UBO13" s="4"/>
      <c r="UBS13" s="4"/>
      <c r="UBT13" s="4"/>
      <c r="UBU13" s="4"/>
      <c r="UBV13" s="4"/>
      <c r="UBW13" s="4"/>
      <c r="UBX13" s="4"/>
      <c r="UBY13" s="4"/>
      <c r="UBZ13" s="4"/>
      <c r="UCA13" s="4"/>
      <c r="UCB13" s="4"/>
      <c r="UCC13" s="4"/>
      <c r="UCD13" s="4"/>
      <c r="UCH13" s="4"/>
      <c r="UCI13" s="4"/>
      <c r="UCJ13" s="4"/>
      <c r="UCK13" s="4"/>
      <c r="UCL13" s="4"/>
      <c r="UCM13" s="4"/>
      <c r="UCN13" s="4"/>
      <c r="UCO13" s="4"/>
      <c r="UCP13" s="4"/>
      <c r="UCQ13" s="4"/>
      <c r="UCR13" s="4"/>
      <c r="UCS13" s="4"/>
      <c r="UCW13" s="4"/>
      <c r="UCX13" s="4"/>
      <c r="UCY13" s="4"/>
      <c r="UCZ13" s="4"/>
      <c r="UDA13" s="4"/>
      <c r="UDB13" s="4"/>
      <c r="UDC13" s="4"/>
      <c r="UDD13" s="4"/>
      <c r="UDE13" s="4"/>
      <c r="UDF13" s="4"/>
      <c r="UDG13" s="4"/>
      <c r="UDH13" s="4"/>
      <c r="UDL13" s="4"/>
      <c r="UDM13" s="4"/>
      <c r="UDN13" s="4"/>
      <c r="UDO13" s="4"/>
      <c r="UDP13" s="4"/>
      <c r="UDQ13" s="4"/>
      <c r="UDR13" s="4"/>
      <c r="UDS13" s="4"/>
      <c r="UDT13" s="4"/>
      <c r="UDU13" s="4"/>
      <c r="UDV13" s="4"/>
      <c r="UDW13" s="4"/>
      <c r="UEA13" s="4"/>
      <c r="UEB13" s="4"/>
      <c r="UEC13" s="4"/>
      <c r="UED13" s="4"/>
      <c r="UEE13" s="4"/>
      <c r="UEF13" s="4"/>
      <c r="UEG13" s="4"/>
      <c r="UEH13" s="4"/>
      <c r="UEI13" s="4"/>
      <c r="UEJ13" s="4"/>
      <c r="UEK13" s="4"/>
      <c r="UEL13" s="4"/>
      <c r="UEP13" s="4"/>
      <c r="UEQ13" s="4"/>
      <c r="UER13" s="4"/>
      <c r="UES13" s="4"/>
      <c r="UET13" s="4"/>
      <c r="UEU13" s="4"/>
      <c r="UEV13" s="4"/>
      <c r="UEW13" s="4"/>
      <c r="UEX13" s="4"/>
      <c r="UEY13" s="4"/>
      <c r="UEZ13" s="4"/>
      <c r="UFA13" s="4"/>
      <c r="UFE13" s="4"/>
      <c r="UFF13" s="4"/>
      <c r="UFG13" s="4"/>
      <c r="UFH13" s="4"/>
      <c r="UFI13" s="4"/>
      <c r="UFJ13" s="4"/>
      <c r="UFK13" s="4"/>
      <c r="UFL13" s="4"/>
      <c r="UFM13" s="4"/>
      <c r="UFN13" s="4"/>
      <c r="UFO13" s="4"/>
      <c r="UFP13" s="4"/>
      <c r="UFT13" s="4"/>
      <c r="UFU13" s="4"/>
      <c r="UFV13" s="4"/>
      <c r="UFW13" s="4"/>
      <c r="UFX13" s="4"/>
      <c r="UFY13" s="4"/>
      <c r="UFZ13" s="4"/>
      <c r="UGA13" s="4"/>
      <c r="UGB13" s="4"/>
      <c r="UGC13" s="4"/>
      <c r="UGD13" s="4"/>
      <c r="UGE13" s="4"/>
      <c r="UGI13" s="4"/>
      <c r="UGJ13" s="4"/>
      <c r="UGK13" s="4"/>
      <c r="UGL13" s="4"/>
      <c r="UGM13" s="4"/>
      <c r="UGN13" s="4"/>
      <c r="UGO13" s="4"/>
      <c r="UGP13" s="4"/>
      <c r="UGQ13" s="4"/>
      <c r="UGR13" s="4"/>
      <c r="UGS13" s="4"/>
      <c r="UGT13" s="4"/>
      <c r="UGX13" s="4"/>
      <c r="UGY13" s="4"/>
      <c r="UGZ13" s="4"/>
      <c r="UHA13" s="4"/>
      <c r="UHB13" s="4"/>
      <c r="UHC13" s="4"/>
      <c r="UHD13" s="4"/>
      <c r="UHE13" s="4"/>
      <c r="UHF13" s="4"/>
      <c r="UHG13" s="4"/>
      <c r="UHH13" s="4"/>
      <c r="UHI13" s="4"/>
      <c r="UHM13" s="4"/>
      <c r="UHN13" s="4"/>
      <c r="UHO13" s="4"/>
      <c r="UHP13" s="4"/>
      <c r="UHQ13" s="4"/>
      <c r="UHR13" s="4"/>
      <c r="UHS13" s="4"/>
      <c r="UHT13" s="4"/>
      <c r="UHU13" s="4"/>
      <c r="UHV13" s="4"/>
      <c r="UHW13" s="4"/>
      <c r="UHX13" s="4"/>
      <c r="UIB13" s="4"/>
      <c r="UIC13" s="4"/>
      <c r="UID13" s="4"/>
      <c r="UIE13" s="4"/>
      <c r="UIF13" s="4"/>
      <c r="UIG13" s="4"/>
      <c r="UIH13" s="4"/>
      <c r="UII13" s="4"/>
      <c r="UIJ13" s="4"/>
      <c r="UIK13" s="4"/>
      <c r="UIL13" s="4"/>
      <c r="UIM13" s="4"/>
      <c r="UIQ13" s="4"/>
      <c r="UIR13" s="4"/>
      <c r="UIS13" s="4"/>
      <c r="UIT13" s="4"/>
      <c r="UIU13" s="4"/>
      <c r="UIV13" s="4"/>
      <c r="UIW13" s="4"/>
      <c r="UIX13" s="4"/>
      <c r="UIY13" s="4"/>
      <c r="UIZ13" s="4"/>
      <c r="UJA13" s="4"/>
      <c r="UJB13" s="4"/>
      <c r="UJF13" s="4"/>
      <c r="UJG13" s="4"/>
      <c r="UJH13" s="4"/>
      <c r="UJI13" s="4"/>
      <c r="UJJ13" s="4"/>
      <c r="UJK13" s="4"/>
      <c r="UJL13" s="4"/>
      <c r="UJM13" s="4"/>
      <c r="UJN13" s="4"/>
      <c r="UJO13" s="4"/>
      <c r="UJP13" s="4"/>
      <c r="UJQ13" s="4"/>
      <c r="UJU13" s="4"/>
      <c r="UJV13" s="4"/>
      <c r="UJW13" s="4"/>
      <c r="UJX13" s="4"/>
      <c r="UJY13" s="4"/>
      <c r="UJZ13" s="4"/>
      <c r="UKA13" s="4"/>
      <c r="UKB13" s="4"/>
      <c r="UKC13" s="4"/>
      <c r="UKD13" s="4"/>
      <c r="UKE13" s="4"/>
      <c r="UKF13" s="4"/>
      <c r="UKJ13" s="4"/>
      <c r="UKK13" s="4"/>
      <c r="UKL13" s="4"/>
      <c r="UKM13" s="4"/>
      <c r="UKN13" s="4"/>
      <c r="UKO13" s="4"/>
      <c r="UKP13" s="4"/>
      <c r="UKQ13" s="4"/>
      <c r="UKR13" s="4"/>
      <c r="UKS13" s="4"/>
      <c r="UKT13" s="4"/>
      <c r="UKU13" s="4"/>
      <c r="UKY13" s="4"/>
      <c r="UKZ13" s="4"/>
      <c r="ULA13" s="4"/>
      <c r="ULB13" s="4"/>
      <c r="ULC13" s="4"/>
      <c r="ULD13" s="4"/>
      <c r="ULE13" s="4"/>
      <c r="ULF13" s="4"/>
      <c r="ULG13" s="4"/>
      <c r="ULH13" s="4"/>
      <c r="ULI13" s="4"/>
      <c r="ULJ13" s="4"/>
      <c r="ULN13" s="4"/>
      <c r="ULO13" s="4"/>
      <c r="ULP13" s="4"/>
      <c r="ULQ13" s="4"/>
      <c r="ULR13" s="4"/>
      <c r="ULS13" s="4"/>
      <c r="ULT13" s="4"/>
      <c r="ULU13" s="4"/>
      <c r="ULV13" s="4"/>
      <c r="ULW13" s="4"/>
      <c r="ULX13" s="4"/>
      <c r="ULY13" s="4"/>
      <c r="UMC13" s="4"/>
      <c r="UMD13" s="4"/>
      <c r="UME13" s="4"/>
      <c r="UMF13" s="4"/>
      <c r="UMG13" s="4"/>
      <c r="UMH13" s="4"/>
      <c r="UMI13" s="4"/>
      <c r="UMJ13" s="4"/>
      <c r="UMK13" s="4"/>
      <c r="UML13" s="4"/>
      <c r="UMM13" s="4"/>
      <c r="UMN13" s="4"/>
      <c r="UMR13" s="4"/>
      <c r="UMS13" s="4"/>
      <c r="UMT13" s="4"/>
      <c r="UMU13" s="4"/>
      <c r="UMV13" s="4"/>
      <c r="UMW13" s="4"/>
      <c r="UMX13" s="4"/>
      <c r="UMY13" s="4"/>
      <c r="UMZ13" s="4"/>
      <c r="UNA13" s="4"/>
      <c r="UNB13" s="4"/>
      <c r="UNC13" s="4"/>
      <c r="UNG13" s="4"/>
      <c r="UNH13" s="4"/>
      <c r="UNI13" s="4"/>
      <c r="UNJ13" s="4"/>
      <c r="UNK13" s="4"/>
      <c r="UNL13" s="4"/>
      <c r="UNM13" s="4"/>
      <c r="UNN13" s="4"/>
      <c r="UNO13" s="4"/>
      <c r="UNP13" s="4"/>
      <c r="UNQ13" s="4"/>
      <c r="UNR13" s="4"/>
      <c r="UNV13" s="4"/>
      <c r="UNW13" s="4"/>
      <c r="UNX13" s="4"/>
      <c r="UNY13" s="4"/>
      <c r="UNZ13" s="4"/>
      <c r="UOA13" s="4"/>
      <c r="UOB13" s="4"/>
      <c r="UOC13" s="4"/>
      <c r="UOD13" s="4"/>
      <c r="UOE13" s="4"/>
      <c r="UOF13" s="4"/>
      <c r="UOG13" s="4"/>
      <c r="UOK13" s="4"/>
      <c r="UOL13" s="4"/>
      <c r="UOM13" s="4"/>
      <c r="UON13" s="4"/>
      <c r="UOO13" s="4"/>
      <c r="UOP13" s="4"/>
      <c r="UOQ13" s="4"/>
      <c r="UOR13" s="4"/>
      <c r="UOS13" s="4"/>
      <c r="UOT13" s="4"/>
      <c r="UOU13" s="4"/>
      <c r="UOV13" s="4"/>
      <c r="UOZ13" s="4"/>
      <c r="UPA13" s="4"/>
      <c r="UPB13" s="4"/>
      <c r="UPC13" s="4"/>
      <c r="UPD13" s="4"/>
      <c r="UPE13" s="4"/>
      <c r="UPF13" s="4"/>
      <c r="UPG13" s="4"/>
      <c r="UPH13" s="4"/>
      <c r="UPI13" s="4"/>
      <c r="UPJ13" s="4"/>
      <c r="UPK13" s="4"/>
      <c r="UPO13" s="4"/>
      <c r="UPP13" s="4"/>
      <c r="UPQ13" s="4"/>
      <c r="UPR13" s="4"/>
      <c r="UPS13" s="4"/>
      <c r="UPT13" s="4"/>
      <c r="UPU13" s="4"/>
      <c r="UPV13" s="4"/>
      <c r="UPW13" s="4"/>
      <c r="UPX13" s="4"/>
      <c r="UPY13" s="4"/>
      <c r="UPZ13" s="4"/>
      <c r="UQD13" s="4"/>
      <c r="UQE13" s="4"/>
      <c r="UQF13" s="4"/>
      <c r="UQG13" s="4"/>
      <c r="UQH13" s="4"/>
      <c r="UQI13" s="4"/>
      <c r="UQJ13" s="4"/>
      <c r="UQK13" s="4"/>
      <c r="UQL13" s="4"/>
      <c r="UQM13" s="4"/>
      <c r="UQN13" s="4"/>
      <c r="UQO13" s="4"/>
      <c r="UQS13" s="4"/>
      <c r="UQT13" s="4"/>
      <c r="UQU13" s="4"/>
      <c r="UQV13" s="4"/>
      <c r="UQW13" s="4"/>
      <c r="UQX13" s="4"/>
      <c r="UQY13" s="4"/>
      <c r="UQZ13" s="4"/>
      <c r="URA13" s="4"/>
      <c r="URB13" s="4"/>
      <c r="URC13" s="4"/>
      <c r="URD13" s="4"/>
      <c r="URH13" s="4"/>
      <c r="URI13" s="4"/>
      <c r="URJ13" s="4"/>
      <c r="URK13" s="4"/>
      <c r="URL13" s="4"/>
      <c r="URM13" s="4"/>
      <c r="URN13" s="4"/>
      <c r="URO13" s="4"/>
      <c r="URP13" s="4"/>
      <c r="URQ13" s="4"/>
      <c r="URR13" s="4"/>
      <c r="URS13" s="4"/>
      <c r="URW13" s="4"/>
      <c r="URX13" s="4"/>
      <c r="URY13" s="4"/>
      <c r="URZ13" s="4"/>
      <c r="USA13" s="4"/>
      <c r="USB13" s="4"/>
      <c r="USC13" s="4"/>
      <c r="USD13" s="4"/>
      <c r="USE13" s="4"/>
      <c r="USF13" s="4"/>
      <c r="USG13" s="4"/>
      <c r="USH13" s="4"/>
      <c r="USL13" s="4"/>
      <c r="USM13" s="4"/>
      <c r="USN13" s="4"/>
      <c r="USO13" s="4"/>
      <c r="USP13" s="4"/>
      <c r="USQ13" s="4"/>
      <c r="USR13" s="4"/>
      <c r="USS13" s="4"/>
      <c r="UST13" s="4"/>
      <c r="USU13" s="4"/>
      <c r="USV13" s="4"/>
      <c r="USW13" s="4"/>
      <c r="UTA13" s="4"/>
      <c r="UTB13" s="4"/>
      <c r="UTC13" s="4"/>
      <c r="UTD13" s="4"/>
      <c r="UTE13" s="4"/>
      <c r="UTF13" s="4"/>
      <c r="UTG13" s="4"/>
      <c r="UTH13" s="4"/>
      <c r="UTI13" s="4"/>
      <c r="UTJ13" s="4"/>
      <c r="UTK13" s="4"/>
      <c r="UTL13" s="4"/>
      <c r="UTP13" s="4"/>
      <c r="UTQ13" s="4"/>
      <c r="UTR13" s="4"/>
      <c r="UTS13" s="4"/>
      <c r="UTT13" s="4"/>
      <c r="UTU13" s="4"/>
      <c r="UTV13" s="4"/>
      <c r="UTW13" s="4"/>
      <c r="UTX13" s="4"/>
      <c r="UTY13" s="4"/>
      <c r="UTZ13" s="4"/>
      <c r="UUA13" s="4"/>
      <c r="UUE13" s="4"/>
      <c r="UUF13" s="4"/>
      <c r="UUG13" s="4"/>
      <c r="UUH13" s="4"/>
      <c r="UUI13" s="4"/>
      <c r="UUJ13" s="4"/>
      <c r="UUK13" s="4"/>
      <c r="UUL13" s="4"/>
      <c r="UUM13" s="4"/>
      <c r="UUN13" s="4"/>
      <c r="UUO13" s="4"/>
      <c r="UUP13" s="4"/>
      <c r="UUT13" s="4"/>
      <c r="UUU13" s="4"/>
      <c r="UUV13" s="4"/>
      <c r="UUW13" s="4"/>
      <c r="UUX13" s="4"/>
      <c r="UUY13" s="4"/>
      <c r="UUZ13" s="4"/>
      <c r="UVA13" s="4"/>
      <c r="UVB13" s="4"/>
      <c r="UVC13" s="4"/>
      <c r="UVD13" s="4"/>
      <c r="UVE13" s="4"/>
      <c r="UVI13" s="4"/>
      <c r="UVJ13" s="4"/>
      <c r="UVK13" s="4"/>
      <c r="UVL13" s="4"/>
      <c r="UVM13" s="4"/>
      <c r="UVN13" s="4"/>
      <c r="UVO13" s="4"/>
      <c r="UVP13" s="4"/>
      <c r="UVQ13" s="4"/>
      <c r="UVR13" s="4"/>
      <c r="UVS13" s="4"/>
      <c r="UVT13" s="4"/>
      <c r="UVX13" s="4"/>
      <c r="UVY13" s="4"/>
      <c r="UVZ13" s="4"/>
      <c r="UWA13" s="4"/>
      <c r="UWB13" s="4"/>
      <c r="UWC13" s="4"/>
      <c r="UWD13" s="4"/>
      <c r="UWE13" s="4"/>
      <c r="UWF13" s="4"/>
      <c r="UWG13" s="4"/>
      <c r="UWH13" s="4"/>
      <c r="UWI13" s="4"/>
      <c r="UWM13" s="4"/>
      <c r="UWN13" s="4"/>
      <c r="UWO13" s="4"/>
      <c r="UWP13" s="4"/>
      <c r="UWQ13" s="4"/>
      <c r="UWR13" s="4"/>
      <c r="UWS13" s="4"/>
      <c r="UWT13" s="4"/>
      <c r="UWU13" s="4"/>
      <c r="UWV13" s="4"/>
      <c r="UWW13" s="4"/>
      <c r="UWX13" s="4"/>
      <c r="UXB13" s="4"/>
      <c r="UXC13" s="4"/>
      <c r="UXD13" s="4"/>
      <c r="UXE13" s="4"/>
      <c r="UXF13" s="4"/>
      <c r="UXG13" s="4"/>
      <c r="UXH13" s="4"/>
      <c r="UXI13" s="4"/>
      <c r="UXJ13" s="4"/>
      <c r="UXK13" s="4"/>
      <c r="UXL13" s="4"/>
      <c r="UXM13" s="4"/>
      <c r="UXQ13" s="4"/>
      <c r="UXR13" s="4"/>
      <c r="UXS13" s="4"/>
      <c r="UXT13" s="4"/>
      <c r="UXU13" s="4"/>
      <c r="UXV13" s="4"/>
      <c r="UXW13" s="4"/>
      <c r="UXX13" s="4"/>
      <c r="UXY13" s="4"/>
      <c r="UXZ13" s="4"/>
      <c r="UYA13" s="4"/>
      <c r="UYB13" s="4"/>
      <c r="UYF13" s="4"/>
      <c r="UYG13" s="4"/>
      <c r="UYH13" s="4"/>
      <c r="UYI13" s="4"/>
      <c r="UYJ13" s="4"/>
      <c r="UYK13" s="4"/>
      <c r="UYL13" s="4"/>
      <c r="UYM13" s="4"/>
      <c r="UYN13" s="4"/>
      <c r="UYO13" s="4"/>
      <c r="UYP13" s="4"/>
      <c r="UYQ13" s="4"/>
      <c r="UYU13" s="4"/>
      <c r="UYV13" s="4"/>
      <c r="UYW13" s="4"/>
      <c r="UYX13" s="4"/>
      <c r="UYY13" s="4"/>
      <c r="UYZ13" s="4"/>
      <c r="UZA13" s="4"/>
      <c r="UZB13" s="4"/>
      <c r="UZC13" s="4"/>
      <c r="UZD13" s="4"/>
      <c r="UZE13" s="4"/>
      <c r="UZF13" s="4"/>
      <c r="UZJ13" s="4"/>
      <c r="UZK13" s="4"/>
      <c r="UZL13" s="4"/>
      <c r="UZM13" s="4"/>
      <c r="UZN13" s="4"/>
      <c r="UZO13" s="4"/>
      <c r="UZP13" s="4"/>
      <c r="UZQ13" s="4"/>
      <c r="UZR13" s="4"/>
      <c r="UZS13" s="4"/>
      <c r="UZT13" s="4"/>
      <c r="UZU13" s="4"/>
      <c r="UZY13" s="4"/>
      <c r="UZZ13" s="4"/>
      <c r="VAA13" s="4"/>
      <c r="VAB13" s="4"/>
      <c r="VAC13" s="4"/>
      <c r="VAD13" s="4"/>
      <c r="VAE13" s="4"/>
      <c r="VAF13" s="4"/>
      <c r="VAG13" s="4"/>
      <c r="VAH13" s="4"/>
      <c r="VAI13" s="4"/>
      <c r="VAJ13" s="4"/>
      <c r="VAN13" s="4"/>
      <c r="VAO13" s="4"/>
      <c r="VAP13" s="4"/>
      <c r="VAQ13" s="4"/>
      <c r="VAR13" s="4"/>
      <c r="VAS13" s="4"/>
      <c r="VAT13" s="4"/>
      <c r="VAU13" s="4"/>
      <c r="VAV13" s="4"/>
      <c r="VAW13" s="4"/>
      <c r="VAX13" s="4"/>
      <c r="VAY13" s="4"/>
      <c r="VBC13" s="4"/>
      <c r="VBD13" s="4"/>
      <c r="VBE13" s="4"/>
      <c r="VBF13" s="4"/>
      <c r="VBG13" s="4"/>
      <c r="VBH13" s="4"/>
      <c r="VBI13" s="4"/>
      <c r="VBJ13" s="4"/>
      <c r="VBK13" s="4"/>
      <c r="VBL13" s="4"/>
      <c r="VBM13" s="4"/>
      <c r="VBN13" s="4"/>
      <c r="VBR13" s="4"/>
      <c r="VBS13" s="4"/>
      <c r="VBT13" s="4"/>
      <c r="VBU13" s="4"/>
      <c r="VBV13" s="4"/>
      <c r="VBW13" s="4"/>
      <c r="VBX13" s="4"/>
      <c r="VBY13" s="4"/>
      <c r="VBZ13" s="4"/>
      <c r="VCA13" s="4"/>
      <c r="VCB13" s="4"/>
      <c r="VCC13" s="4"/>
      <c r="VCG13" s="4"/>
      <c r="VCH13" s="4"/>
      <c r="VCI13" s="4"/>
      <c r="VCJ13" s="4"/>
      <c r="VCK13" s="4"/>
      <c r="VCL13" s="4"/>
      <c r="VCM13" s="4"/>
      <c r="VCN13" s="4"/>
      <c r="VCO13" s="4"/>
      <c r="VCP13" s="4"/>
      <c r="VCQ13" s="4"/>
      <c r="VCR13" s="4"/>
      <c r="VCV13" s="4"/>
      <c r="VCW13" s="4"/>
      <c r="VCX13" s="4"/>
      <c r="VCY13" s="4"/>
      <c r="VCZ13" s="4"/>
      <c r="VDA13" s="4"/>
      <c r="VDB13" s="4"/>
      <c r="VDC13" s="4"/>
      <c r="VDD13" s="4"/>
      <c r="VDE13" s="4"/>
      <c r="VDF13" s="4"/>
      <c r="VDG13" s="4"/>
      <c r="VDK13" s="4"/>
      <c r="VDL13" s="4"/>
      <c r="VDM13" s="4"/>
      <c r="VDN13" s="4"/>
      <c r="VDO13" s="4"/>
      <c r="VDP13" s="4"/>
      <c r="VDQ13" s="4"/>
      <c r="VDR13" s="4"/>
      <c r="VDS13" s="4"/>
      <c r="VDT13" s="4"/>
      <c r="VDU13" s="4"/>
      <c r="VDV13" s="4"/>
      <c r="VDZ13" s="4"/>
      <c r="VEA13" s="4"/>
      <c r="VEB13" s="4"/>
      <c r="VEC13" s="4"/>
      <c r="VED13" s="4"/>
      <c r="VEE13" s="4"/>
      <c r="VEF13" s="4"/>
      <c r="VEG13" s="4"/>
      <c r="VEH13" s="4"/>
      <c r="VEI13" s="4"/>
      <c r="VEJ13" s="4"/>
      <c r="VEK13" s="4"/>
      <c r="VEO13" s="4"/>
      <c r="VEP13" s="4"/>
      <c r="VEQ13" s="4"/>
      <c r="VER13" s="4"/>
      <c r="VES13" s="4"/>
      <c r="VET13" s="4"/>
      <c r="VEU13" s="4"/>
      <c r="VEV13" s="4"/>
      <c r="VEW13" s="4"/>
      <c r="VEX13" s="4"/>
      <c r="VEY13" s="4"/>
      <c r="VEZ13" s="4"/>
      <c r="VFD13" s="4"/>
      <c r="VFE13" s="4"/>
      <c r="VFF13" s="4"/>
      <c r="VFG13" s="4"/>
      <c r="VFH13" s="4"/>
      <c r="VFI13" s="4"/>
      <c r="VFJ13" s="4"/>
      <c r="VFK13" s="4"/>
      <c r="VFL13" s="4"/>
      <c r="VFM13" s="4"/>
      <c r="VFN13" s="4"/>
      <c r="VFO13" s="4"/>
      <c r="VFS13" s="4"/>
      <c r="VFT13" s="4"/>
      <c r="VFU13" s="4"/>
      <c r="VFV13" s="4"/>
      <c r="VFW13" s="4"/>
      <c r="VFX13" s="4"/>
      <c r="VFY13" s="4"/>
      <c r="VFZ13" s="4"/>
      <c r="VGA13" s="4"/>
      <c r="VGB13" s="4"/>
      <c r="VGC13" s="4"/>
      <c r="VGD13" s="4"/>
      <c r="VGH13" s="4"/>
      <c r="VGI13" s="4"/>
      <c r="VGJ13" s="4"/>
      <c r="VGK13" s="4"/>
      <c r="VGL13" s="4"/>
      <c r="VGM13" s="4"/>
      <c r="VGN13" s="4"/>
      <c r="VGO13" s="4"/>
      <c r="VGP13" s="4"/>
      <c r="VGQ13" s="4"/>
      <c r="VGR13" s="4"/>
      <c r="VGS13" s="4"/>
      <c r="VGW13" s="4"/>
      <c r="VGX13" s="4"/>
      <c r="VGY13" s="4"/>
      <c r="VGZ13" s="4"/>
      <c r="VHA13" s="4"/>
      <c r="VHB13" s="4"/>
      <c r="VHC13" s="4"/>
      <c r="VHD13" s="4"/>
      <c r="VHE13" s="4"/>
      <c r="VHF13" s="4"/>
      <c r="VHG13" s="4"/>
      <c r="VHH13" s="4"/>
      <c r="VHL13" s="4"/>
      <c r="VHM13" s="4"/>
      <c r="VHN13" s="4"/>
      <c r="VHO13" s="4"/>
      <c r="VHP13" s="4"/>
      <c r="VHQ13" s="4"/>
      <c r="VHR13" s="4"/>
      <c r="VHS13" s="4"/>
      <c r="VHT13" s="4"/>
      <c r="VHU13" s="4"/>
      <c r="VHV13" s="4"/>
      <c r="VHW13" s="4"/>
      <c r="VIA13" s="4"/>
      <c r="VIB13" s="4"/>
      <c r="VIC13" s="4"/>
      <c r="VID13" s="4"/>
      <c r="VIE13" s="4"/>
      <c r="VIF13" s="4"/>
      <c r="VIG13" s="4"/>
      <c r="VIH13" s="4"/>
      <c r="VII13" s="4"/>
      <c r="VIJ13" s="4"/>
      <c r="VIK13" s="4"/>
      <c r="VIL13" s="4"/>
      <c r="VIP13" s="4"/>
      <c r="VIQ13" s="4"/>
      <c r="VIR13" s="4"/>
      <c r="VIS13" s="4"/>
      <c r="VIT13" s="4"/>
      <c r="VIU13" s="4"/>
      <c r="VIV13" s="4"/>
      <c r="VIW13" s="4"/>
      <c r="VIX13" s="4"/>
      <c r="VIY13" s="4"/>
      <c r="VIZ13" s="4"/>
      <c r="VJA13" s="4"/>
      <c r="VJE13" s="4"/>
      <c r="VJF13" s="4"/>
      <c r="VJG13" s="4"/>
      <c r="VJH13" s="4"/>
      <c r="VJI13" s="4"/>
      <c r="VJJ13" s="4"/>
      <c r="VJK13" s="4"/>
      <c r="VJL13" s="4"/>
      <c r="VJM13" s="4"/>
      <c r="VJN13" s="4"/>
      <c r="VJO13" s="4"/>
      <c r="VJP13" s="4"/>
      <c r="VJT13" s="4"/>
      <c r="VJU13" s="4"/>
      <c r="VJV13" s="4"/>
      <c r="VJW13" s="4"/>
      <c r="VJX13" s="4"/>
      <c r="VJY13" s="4"/>
      <c r="VJZ13" s="4"/>
      <c r="VKA13" s="4"/>
      <c r="VKB13" s="4"/>
      <c r="VKC13" s="4"/>
      <c r="VKD13" s="4"/>
      <c r="VKE13" s="4"/>
      <c r="VKI13" s="4"/>
      <c r="VKJ13" s="4"/>
      <c r="VKK13" s="4"/>
      <c r="VKL13" s="4"/>
      <c r="VKM13" s="4"/>
      <c r="VKN13" s="4"/>
      <c r="VKO13" s="4"/>
      <c r="VKP13" s="4"/>
      <c r="VKQ13" s="4"/>
      <c r="VKR13" s="4"/>
      <c r="VKS13" s="4"/>
      <c r="VKT13" s="4"/>
      <c r="VKX13" s="4"/>
      <c r="VKY13" s="4"/>
      <c r="VKZ13" s="4"/>
      <c r="VLA13" s="4"/>
      <c r="VLB13" s="4"/>
      <c r="VLC13" s="4"/>
      <c r="VLD13" s="4"/>
      <c r="VLE13" s="4"/>
      <c r="VLF13" s="4"/>
      <c r="VLG13" s="4"/>
      <c r="VLH13" s="4"/>
      <c r="VLI13" s="4"/>
      <c r="VLM13" s="4"/>
      <c r="VLN13" s="4"/>
      <c r="VLO13" s="4"/>
      <c r="VLP13" s="4"/>
      <c r="VLQ13" s="4"/>
      <c r="VLR13" s="4"/>
      <c r="VLS13" s="4"/>
      <c r="VLT13" s="4"/>
      <c r="VLU13" s="4"/>
      <c r="VLV13" s="4"/>
      <c r="VLW13" s="4"/>
      <c r="VLX13" s="4"/>
      <c r="VMB13" s="4"/>
      <c r="VMC13" s="4"/>
      <c r="VMD13" s="4"/>
      <c r="VME13" s="4"/>
      <c r="VMF13" s="4"/>
      <c r="VMG13" s="4"/>
      <c r="VMH13" s="4"/>
      <c r="VMI13" s="4"/>
      <c r="VMJ13" s="4"/>
      <c r="VMK13" s="4"/>
      <c r="VML13" s="4"/>
      <c r="VMM13" s="4"/>
      <c r="VMQ13" s="4"/>
      <c r="VMR13" s="4"/>
      <c r="VMS13" s="4"/>
      <c r="VMT13" s="4"/>
      <c r="VMU13" s="4"/>
      <c r="VMV13" s="4"/>
      <c r="VMW13" s="4"/>
      <c r="VMX13" s="4"/>
      <c r="VMY13" s="4"/>
      <c r="VMZ13" s="4"/>
      <c r="VNA13" s="4"/>
      <c r="VNB13" s="4"/>
      <c r="VNF13" s="4"/>
      <c r="VNG13" s="4"/>
      <c r="VNH13" s="4"/>
      <c r="VNI13" s="4"/>
      <c r="VNJ13" s="4"/>
      <c r="VNK13" s="4"/>
      <c r="VNL13" s="4"/>
      <c r="VNM13" s="4"/>
      <c r="VNN13" s="4"/>
      <c r="VNO13" s="4"/>
      <c r="VNP13" s="4"/>
      <c r="VNQ13" s="4"/>
      <c r="VNU13" s="4"/>
      <c r="VNV13" s="4"/>
      <c r="VNW13" s="4"/>
      <c r="VNX13" s="4"/>
      <c r="VNY13" s="4"/>
      <c r="VNZ13" s="4"/>
      <c r="VOA13" s="4"/>
      <c r="VOB13" s="4"/>
      <c r="VOC13" s="4"/>
      <c r="VOD13" s="4"/>
      <c r="VOE13" s="4"/>
      <c r="VOF13" s="4"/>
      <c r="VOJ13" s="4"/>
      <c r="VOK13" s="4"/>
      <c r="VOL13" s="4"/>
      <c r="VOM13" s="4"/>
      <c r="VON13" s="4"/>
      <c r="VOO13" s="4"/>
      <c r="VOP13" s="4"/>
      <c r="VOQ13" s="4"/>
      <c r="VOR13" s="4"/>
      <c r="VOS13" s="4"/>
      <c r="VOT13" s="4"/>
      <c r="VOU13" s="4"/>
      <c r="VOY13" s="4"/>
      <c r="VOZ13" s="4"/>
      <c r="VPA13" s="4"/>
      <c r="VPB13" s="4"/>
      <c r="VPC13" s="4"/>
      <c r="VPD13" s="4"/>
      <c r="VPE13" s="4"/>
      <c r="VPF13" s="4"/>
      <c r="VPG13" s="4"/>
      <c r="VPH13" s="4"/>
      <c r="VPI13" s="4"/>
      <c r="VPJ13" s="4"/>
      <c r="VPN13" s="4"/>
      <c r="VPO13" s="4"/>
      <c r="VPP13" s="4"/>
      <c r="VPQ13" s="4"/>
      <c r="VPR13" s="4"/>
      <c r="VPS13" s="4"/>
      <c r="VPT13" s="4"/>
      <c r="VPU13" s="4"/>
      <c r="VPV13" s="4"/>
      <c r="VPW13" s="4"/>
      <c r="VPX13" s="4"/>
      <c r="VPY13" s="4"/>
      <c r="VQC13" s="4"/>
      <c r="VQD13" s="4"/>
      <c r="VQE13" s="4"/>
      <c r="VQF13" s="4"/>
      <c r="VQG13" s="4"/>
      <c r="VQH13" s="4"/>
      <c r="VQI13" s="4"/>
      <c r="VQJ13" s="4"/>
      <c r="VQK13" s="4"/>
      <c r="VQL13" s="4"/>
      <c r="VQM13" s="4"/>
      <c r="VQN13" s="4"/>
      <c r="VQR13" s="4"/>
      <c r="VQS13" s="4"/>
      <c r="VQT13" s="4"/>
      <c r="VQU13" s="4"/>
      <c r="VQV13" s="4"/>
      <c r="VQW13" s="4"/>
      <c r="VQX13" s="4"/>
      <c r="VQY13" s="4"/>
      <c r="VQZ13" s="4"/>
      <c r="VRA13" s="4"/>
      <c r="VRB13" s="4"/>
      <c r="VRC13" s="4"/>
      <c r="VRG13" s="4"/>
      <c r="VRH13" s="4"/>
      <c r="VRI13" s="4"/>
      <c r="VRJ13" s="4"/>
      <c r="VRK13" s="4"/>
      <c r="VRL13" s="4"/>
      <c r="VRM13" s="4"/>
      <c r="VRN13" s="4"/>
      <c r="VRO13" s="4"/>
      <c r="VRP13" s="4"/>
      <c r="VRQ13" s="4"/>
      <c r="VRR13" s="4"/>
      <c r="VRV13" s="4"/>
      <c r="VRW13" s="4"/>
      <c r="VRX13" s="4"/>
      <c r="VRY13" s="4"/>
      <c r="VRZ13" s="4"/>
      <c r="VSA13" s="4"/>
      <c r="VSB13" s="4"/>
      <c r="VSC13" s="4"/>
      <c r="VSD13" s="4"/>
      <c r="VSE13" s="4"/>
      <c r="VSF13" s="4"/>
      <c r="VSG13" s="4"/>
      <c r="VSK13" s="4"/>
      <c r="VSL13" s="4"/>
      <c r="VSM13" s="4"/>
      <c r="VSN13" s="4"/>
      <c r="VSO13" s="4"/>
      <c r="VSP13" s="4"/>
      <c r="VSQ13" s="4"/>
      <c r="VSR13" s="4"/>
      <c r="VSS13" s="4"/>
      <c r="VST13" s="4"/>
      <c r="VSU13" s="4"/>
      <c r="VSV13" s="4"/>
      <c r="VSZ13" s="4"/>
      <c r="VTA13" s="4"/>
      <c r="VTB13" s="4"/>
      <c r="VTC13" s="4"/>
      <c r="VTD13" s="4"/>
      <c r="VTE13" s="4"/>
      <c r="VTF13" s="4"/>
      <c r="VTG13" s="4"/>
      <c r="VTH13" s="4"/>
      <c r="VTI13" s="4"/>
      <c r="VTJ13" s="4"/>
      <c r="VTK13" s="4"/>
      <c r="VTO13" s="4"/>
      <c r="VTP13" s="4"/>
      <c r="VTQ13" s="4"/>
      <c r="VTR13" s="4"/>
      <c r="VTS13" s="4"/>
      <c r="VTT13" s="4"/>
      <c r="VTU13" s="4"/>
      <c r="VTV13" s="4"/>
      <c r="VTW13" s="4"/>
      <c r="VTX13" s="4"/>
      <c r="VTY13" s="4"/>
      <c r="VTZ13" s="4"/>
      <c r="VUD13" s="4"/>
      <c r="VUE13" s="4"/>
      <c r="VUF13" s="4"/>
      <c r="VUG13" s="4"/>
      <c r="VUH13" s="4"/>
      <c r="VUI13" s="4"/>
      <c r="VUJ13" s="4"/>
      <c r="VUK13" s="4"/>
      <c r="VUL13" s="4"/>
      <c r="VUM13" s="4"/>
      <c r="VUN13" s="4"/>
      <c r="VUO13" s="4"/>
      <c r="VUS13" s="4"/>
      <c r="VUT13" s="4"/>
      <c r="VUU13" s="4"/>
      <c r="VUV13" s="4"/>
      <c r="VUW13" s="4"/>
      <c r="VUX13" s="4"/>
      <c r="VUY13" s="4"/>
      <c r="VUZ13" s="4"/>
      <c r="VVA13" s="4"/>
      <c r="VVB13" s="4"/>
      <c r="VVC13" s="4"/>
      <c r="VVD13" s="4"/>
      <c r="VVH13" s="4"/>
      <c r="VVI13" s="4"/>
      <c r="VVJ13" s="4"/>
      <c r="VVK13" s="4"/>
      <c r="VVL13" s="4"/>
      <c r="VVM13" s="4"/>
      <c r="VVN13" s="4"/>
      <c r="VVO13" s="4"/>
      <c r="VVP13" s="4"/>
      <c r="VVQ13" s="4"/>
      <c r="VVR13" s="4"/>
      <c r="VVS13" s="4"/>
      <c r="VVW13" s="4"/>
      <c r="VVX13" s="4"/>
      <c r="VVY13" s="4"/>
      <c r="VVZ13" s="4"/>
      <c r="VWA13" s="4"/>
      <c r="VWB13" s="4"/>
      <c r="VWC13" s="4"/>
      <c r="VWD13" s="4"/>
      <c r="VWE13" s="4"/>
      <c r="VWF13" s="4"/>
      <c r="VWG13" s="4"/>
      <c r="VWH13" s="4"/>
      <c r="VWL13" s="4"/>
      <c r="VWM13" s="4"/>
      <c r="VWN13" s="4"/>
      <c r="VWO13" s="4"/>
      <c r="VWP13" s="4"/>
      <c r="VWQ13" s="4"/>
      <c r="VWR13" s="4"/>
      <c r="VWS13" s="4"/>
      <c r="VWT13" s="4"/>
      <c r="VWU13" s="4"/>
      <c r="VWV13" s="4"/>
      <c r="VWW13" s="4"/>
      <c r="VXA13" s="4"/>
      <c r="VXB13" s="4"/>
      <c r="VXC13" s="4"/>
      <c r="VXD13" s="4"/>
      <c r="VXE13" s="4"/>
      <c r="VXF13" s="4"/>
      <c r="VXG13" s="4"/>
      <c r="VXH13" s="4"/>
      <c r="VXI13" s="4"/>
      <c r="VXJ13" s="4"/>
      <c r="VXK13" s="4"/>
      <c r="VXL13" s="4"/>
      <c r="VXP13" s="4"/>
      <c r="VXQ13" s="4"/>
      <c r="VXR13" s="4"/>
      <c r="VXS13" s="4"/>
      <c r="VXT13" s="4"/>
      <c r="VXU13" s="4"/>
      <c r="VXV13" s="4"/>
      <c r="VXW13" s="4"/>
      <c r="VXX13" s="4"/>
      <c r="VXY13" s="4"/>
      <c r="VXZ13" s="4"/>
      <c r="VYA13" s="4"/>
      <c r="VYE13" s="4"/>
      <c r="VYF13" s="4"/>
      <c r="VYG13" s="4"/>
      <c r="VYH13" s="4"/>
      <c r="VYI13" s="4"/>
      <c r="VYJ13" s="4"/>
      <c r="VYK13" s="4"/>
      <c r="VYL13" s="4"/>
      <c r="VYM13" s="4"/>
      <c r="VYN13" s="4"/>
      <c r="VYO13" s="4"/>
      <c r="VYP13" s="4"/>
      <c r="VYT13" s="4"/>
      <c r="VYU13" s="4"/>
      <c r="VYV13" s="4"/>
      <c r="VYW13" s="4"/>
      <c r="VYX13" s="4"/>
      <c r="VYY13" s="4"/>
      <c r="VYZ13" s="4"/>
      <c r="VZA13" s="4"/>
      <c r="VZB13" s="4"/>
      <c r="VZC13" s="4"/>
      <c r="VZD13" s="4"/>
      <c r="VZE13" s="4"/>
      <c r="VZI13" s="4"/>
      <c r="VZJ13" s="4"/>
      <c r="VZK13" s="4"/>
      <c r="VZL13" s="4"/>
      <c r="VZM13" s="4"/>
      <c r="VZN13" s="4"/>
      <c r="VZO13" s="4"/>
      <c r="VZP13" s="4"/>
      <c r="VZQ13" s="4"/>
      <c r="VZR13" s="4"/>
      <c r="VZS13" s="4"/>
      <c r="VZT13" s="4"/>
      <c r="VZX13" s="4"/>
      <c r="VZY13" s="4"/>
      <c r="VZZ13" s="4"/>
      <c r="WAA13" s="4"/>
      <c r="WAB13" s="4"/>
      <c r="WAC13" s="4"/>
      <c r="WAD13" s="4"/>
      <c r="WAE13" s="4"/>
      <c r="WAF13" s="4"/>
      <c r="WAG13" s="4"/>
      <c r="WAH13" s="4"/>
      <c r="WAI13" s="4"/>
      <c r="WAM13" s="4"/>
      <c r="WAN13" s="4"/>
      <c r="WAO13" s="4"/>
      <c r="WAP13" s="4"/>
      <c r="WAQ13" s="4"/>
      <c r="WAR13" s="4"/>
      <c r="WAS13" s="4"/>
      <c r="WAT13" s="4"/>
      <c r="WAU13" s="4"/>
      <c r="WAV13" s="4"/>
      <c r="WAW13" s="4"/>
      <c r="WAX13" s="4"/>
      <c r="WBB13" s="4"/>
      <c r="WBC13" s="4"/>
      <c r="WBD13" s="4"/>
      <c r="WBE13" s="4"/>
      <c r="WBF13" s="4"/>
      <c r="WBG13" s="4"/>
      <c r="WBH13" s="4"/>
      <c r="WBI13" s="4"/>
      <c r="WBJ13" s="4"/>
      <c r="WBK13" s="4"/>
      <c r="WBL13" s="4"/>
      <c r="WBM13" s="4"/>
      <c r="WBQ13" s="4"/>
      <c r="WBR13" s="4"/>
      <c r="WBS13" s="4"/>
      <c r="WBT13" s="4"/>
      <c r="WBU13" s="4"/>
      <c r="WBV13" s="4"/>
      <c r="WBW13" s="4"/>
      <c r="WBX13" s="4"/>
      <c r="WBY13" s="4"/>
      <c r="WBZ13" s="4"/>
      <c r="WCA13" s="4"/>
      <c r="WCB13" s="4"/>
      <c r="WCF13" s="4"/>
      <c r="WCG13" s="4"/>
      <c r="WCH13" s="4"/>
      <c r="WCI13" s="4"/>
      <c r="WCJ13" s="4"/>
      <c r="WCK13" s="4"/>
      <c r="WCL13" s="4"/>
      <c r="WCM13" s="4"/>
      <c r="WCN13" s="4"/>
      <c r="WCO13" s="4"/>
      <c r="WCP13" s="4"/>
      <c r="WCQ13" s="4"/>
      <c r="WCU13" s="4"/>
      <c r="WCV13" s="4"/>
      <c r="WCW13" s="4"/>
      <c r="WCX13" s="4"/>
      <c r="WCY13" s="4"/>
      <c r="WCZ13" s="4"/>
      <c r="WDA13" s="4"/>
      <c r="WDB13" s="4"/>
      <c r="WDC13" s="4"/>
      <c r="WDD13" s="4"/>
      <c r="WDE13" s="4"/>
      <c r="WDF13" s="4"/>
      <c r="WDJ13" s="4"/>
      <c r="WDK13" s="4"/>
      <c r="WDL13" s="4"/>
      <c r="WDM13" s="4"/>
      <c r="WDN13" s="4"/>
      <c r="WDO13" s="4"/>
      <c r="WDP13" s="4"/>
      <c r="WDQ13" s="4"/>
      <c r="WDR13" s="4"/>
      <c r="WDS13" s="4"/>
      <c r="WDT13" s="4"/>
      <c r="WDU13" s="4"/>
      <c r="WDY13" s="4"/>
      <c r="WDZ13" s="4"/>
      <c r="WEA13" s="4"/>
      <c r="WEB13" s="4"/>
      <c r="WEC13" s="4"/>
      <c r="WED13" s="4"/>
      <c r="WEE13" s="4"/>
      <c r="WEF13" s="4"/>
      <c r="WEG13" s="4"/>
      <c r="WEH13" s="4"/>
      <c r="WEI13" s="4"/>
      <c r="WEJ13" s="4"/>
      <c r="WEN13" s="4"/>
      <c r="WEO13" s="4"/>
      <c r="WEP13" s="4"/>
      <c r="WEQ13" s="4"/>
      <c r="WER13" s="4"/>
      <c r="WES13" s="4"/>
      <c r="WET13" s="4"/>
      <c r="WEU13" s="4"/>
      <c r="WEV13" s="4"/>
      <c r="WEW13" s="4"/>
      <c r="WEX13" s="4"/>
      <c r="WEY13" s="4"/>
      <c r="WFC13" s="4"/>
      <c r="WFD13" s="4"/>
      <c r="WFE13" s="4"/>
      <c r="WFF13" s="4"/>
      <c r="WFG13" s="4"/>
      <c r="WFH13" s="4"/>
      <c r="WFI13" s="4"/>
      <c r="WFJ13" s="4"/>
      <c r="WFK13" s="4"/>
      <c r="WFL13" s="4"/>
      <c r="WFM13" s="4"/>
      <c r="WFN13" s="4"/>
      <c r="WFR13" s="4"/>
      <c r="WFS13" s="4"/>
      <c r="WFT13" s="4"/>
      <c r="WFU13" s="4"/>
      <c r="WFV13" s="4"/>
      <c r="WFW13" s="4"/>
      <c r="WFX13" s="4"/>
      <c r="WFY13" s="4"/>
      <c r="WFZ13" s="4"/>
      <c r="WGA13" s="4"/>
      <c r="WGB13" s="4"/>
      <c r="WGC13" s="4"/>
      <c r="WGG13" s="4"/>
      <c r="WGH13" s="4"/>
      <c r="WGI13" s="4"/>
      <c r="WGJ13" s="4"/>
      <c r="WGK13" s="4"/>
      <c r="WGL13" s="4"/>
      <c r="WGM13" s="4"/>
      <c r="WGN13" s="4"/>
      <c r="WGO13" s="4"/>
      <c r="WGP13" s="4"/>
      <c r="WGQ13" s="4"/>
      <c r="WGR13" s="4"/>
      <c r="WGV13" s="4"/>
      <c r="WGW13" s="4"/>
      <c r="WGX13" s="4"/>
      <c r="WGY13" s="4"/>
      <c r="WGZ13" s="4"/>
      <c r="WHA13" s="4"/>
      <c r="WHB13" s="4"/>
      <c r="WHC13" s="4"/>
      <c r="WHD13" s="4"/>
      <c r="WHE13" s="4"/>
      <c r="WHF13" s="4"/>
      <c r="WHG13" s="4"/>
      <c r="WHK13" s="4"/>
      <c r="WHL13" s="4"/>
      <c r="WHM13" s="4"/>
      <c r="WHN13" s="4"/>
      <c r="WHO13" s="4"/>
      <c r="WHP13" s="4"/>
      <c r="WHQ13" s="4"/>
      <c r="WHR13" s="4"/>
      <c r="WHS13" s="4"/>
      <c r="WHT13" s="4"/>
      <c r="WHU13" s="4"/>
      <c r="WHV13" s="4"/>
      <c r="WHZ13" s="4"/>
      <c r="WIA13" s="4"/>
      <c r="WIB13" s="4"/>
      <c r="WIC13" s="4"/>
      <c r="WID13" s="4"/>
      <c r="WIE13" s="4"/>
      <c r="WIF13" s="4"/>
      <c r="WIG13" s="4"/>
      <c r="WIH13" s="4"/>
      <c r="WII13" s="4"/>
      <c r="WIJ13" s="4"/>
      <c r="WIK13" s="4"/>
      <c r="WIO13" s="4"/>
      <c r="WIP13" s="4"/>
      <c r="WIQ13" s="4"/>
      <c r="WIR13" s="4"/>
      <c r="WIS13" s="4"/>
      <c r="WIT13" s="4"/>
      <c r="WIU13" s="4"/>
      <c r="WIV13" s="4"/>
      <c r="WIW13" s="4"/>
      <c r="WIX13" s="4"/>
      <c r="WIY13" s="4"/>
      <c r="WIZ13" s="4"/>
      <c r="WJD13" s="4"/>
      <c r="WJE13" s="4"/>
      <c r="WJF13" s="4"/>
      <c r="WJG13" s="4"/>
      <c r="WJH13" s="4"/>
      <c r="WJI13" s="4"/>
      <c r="WJJ13" s="4"/>
      <c r="WJK13" s="4"/>
      <c r="WJL13" s="4"/>
      <c r="WJM13" s="4"/>
      <c r="WJN13" s="4"/>
      <c r="WJO13" s="4"/>
      <c r="WJS13" s="4"/>
      <c r="WJT13" s="4"/>
      <c r="WJU13" s="4"/>
      <c r="WJV13" s="4"/>
      <c r="WJW13" s="4"/>
      <c r="WJX13" s="4"/>
      <c r="WJY13" s="4"/>
      <c r="WJZ13" s="4"/>
      <c r="WKA13" s="4"/>
      <c r="WKB13" s="4"/>
      <c r="WKC13" s="4"/>
      <c r="WKD13" s="4"/>
      <c r="WKH13" s="4"/>
    </row>
    <row r="14" spans="1:15842" x14ac:dyDescent="0.2">
      <c r="B14" s="1" t="s">
        <v>6</v>
      </c>
      <c r="E14" s="4">
        <v>0</v>
      </c>
      <c r="F14" s="4" t="s">
        <v>5</v>
      </c>
      <c r="G14" s="4" t="s">
        <v>5</v>
      </c>
      <c r="H14" s="4" t="s">
        <v>5</v>
      </c>
      <c r="I14" s="14">
        <v>-0.3</v>
      </c>
      <c r="J14" s="14">
        <v>-0.4</v>
      </c>
      <c r="K14" s="14">
        <v>-0.6</v>
      </c>
      <c r="L14" s="14">
        <v>-0.6</v>
      </c>
      <c r="M14" s="14">
        <v>-0.6</v>
      </c>
      <c r="N14" s="14">
        <v>-0.6</v>
      </c>
      <c r="O14" s="14">
        <v>-0.3</v>
      </c>
      <c r="P14" s="14">
        <v>-3.1</v>
      </c>
      <c r="R14" s="4"/>
      <c r="S14" s="4"/>
      <c r="T14" s="4"/>
      <c r="U14" s="4"/>
      <c r="V14" s="4"/>
      <c r="W14" s="4"/>
      <c r="X14" s="4"/>
      <c r="Y14" s="4"/>
      <c r="Z14" s="4"/>
      <c r="AA14" s="4"/>
      <c r="AB14" s="4"/>
      <c r="AF14" s="4"/>
      <c r="AG14" s="4"/>
      <c r="AH14" s="4"/>
      <c r="AI14" s="4"/>
      <c r="AJ14" s="4"/>
      <c r="AK14" s="4"/>
      <c r="AL14" s="4"/>
      <c r="AM14" s="4"/>
      <c r="AN14" s="4"/>
      <c r="AO14" s="4"/>
      <c r="AP14" s="4"/>
      <c r="AQ14" s="4"/>
      <c r="AU14" s="4"/>
      <c r="AV14" s="4"/>
      <c r="AW14" s="4"/>
      <c r="AX14" s="4"/>
      <c r="AY14" s="4"/>
      <c r="AZ14" s="4"/>
      <c r="BA14" s="4"/>
      <c r="BB14" s="4"/>
      <c r="BC14" s="4"/>
      <c r="BD14" s="4"/>
      <c r="BE14" s="4"/>
      <c r="BF14" s="4"/>
      <c r="BJ14" s="4"/>
      <c r="BK14" s="4"/>
      <c r="BL14" s="4"/>
      <c r="BM14" s="4"/>
      <c r="BN14" s="4"/>
      <c r="BO14" s="4"/>
      <c r="BP14" s="4"/>
      <c r="BQ14" s="4"/>
      <c r="BR14" s="4"/>
      <c r="BS14" s="4"/>
      <c r="BT14" s="4"/>
      <c r="BU14" s="4"/>
      <c r="BY14" s="4"/>
      <c r="BZ14" s="4"/>
      <c r="CA14" s="4"/>
      <c r="CB14" s="4"/>
      <c r="CC14" s="4"/>
      <c r="CD14" s="4"/>
      <c r="CE14" s="4"/>
      <c r="CF14" s="4"/>
      <c r="CG14" s="4"/>
      <c r="CH14" s="4"/>
      <c r="CI14" s="4"/>
      <c r="CJ14" s="4"/>
      <c r="CN14" s="4"/>
      <c r="CO14" s="4"/>
      <c r="CP14" s="4"/>
      <c r="CQ14" s="4"/>
      <c r="CR14" s="4"/>
      <c r="CS14" s="4"/>
      <c r="CT14" s="4"/>
      <c r="CU14" s="4"/>
      <c r="CV14" s="4"/>
      <c r="CW14" s="4"/>
      <c r="CX14" s="4"/>
      <c r="CY14" s="4"/>
      <c r="DC14" s="4"/>
      <c r="DD14" s="4"/>
      <c r="DE14" s="4"/>
      <c r="DF14" s="4"/>
      <c r="DG14" s="4"/>
      <c r="DH14" s="4"/>
      <c r="DI14" s="4"/>
      <c r="DJ14" s="4"/>
      <c r="DK14" s="4"/>
      <c r="DL14" s="4"/>
      <c r="DM14" s="4"/>
      <c r="DN14" s="4"/>
      <c r="DR14" s="4"/>
      <c r="DS14" s="4"/>
      <c r="DT14" s="4"/>
      <c r="DU14" s="4"/>
      <c r="DV14" s="4"/>
      <c r="DW14" s="4"/>
      <c r="DX14" s="4"/>
      <c r="DY14" s="4"/>
      <c r="DZ14" s="4"/>
      <c r="EA14" s="4"/>
      <c r="EB14" s="4"/>
      <c r="EC14" s="4"/>
      <c r="EG14" s="4"/>
      <c r="EH14" s="4"/>
      <c r="EI14" s="4"/>
      <c r="EJ14" s="4"/>
      <c r="EK14" s="4"/>
      <c r="EL14" s="4"/>
      <c r="EM14" s="4"/>
      <c r="EN14" s="4"/>
      <c r="EO14" s="4"/>
      <c r="EP14" s="4"/>
      <c r="EQ14" s="4"/>
      <c r="ER14" s="4"/>
      <c r="EV14" s="4"/>
      <c r="EW14" s="4"/>
      <c r="EX14" s="4"/>
      <c r="EY14" s="4"/>
      <c r="EZ14" s="4"/>
      <c r="FA14" s="4"/>
      <c r="FB14" s="4"/>
      <c r="FC14" s="4"/>
      <c r="FD14" s="4"/>
      <c r="FE14" s="4"/>
      <c r="FF14" s="4"/>
      <c r="FG14" s="4"/>
      <c r="FK14" s="4"/>
      <c r="FL14" s="4"/>
      <c r="FM14" s="4"/>
      <c r="FN14" s="4"/>
      <c r="FO14" s="4"/>
      <c r="FP14" s="4"/>
      <c r="FQ14" s="4"/>
      <c r="FR14" s="4"/>
      <c r="FS14" s="4"/>
      <c r="FT14" s="4"/>
      <c r="FU14" s="4"/>
      <c r="FV14" s="4"/>
      <c r="FZ14" s="4"/>
      <c r="GA14" s="4"/>
      <c r="GB14" s="4"/>
      <c r="GC14" s="4"/>
      <c r="GD14" s="4"/>
      <c r="GE14" s="4"/>
      <c r="GF14" s="4"/>
      <c r="GG14" s="4"/>
      <c r="GH14" s="4"/>
      <c r="GI14" s="4"/>
      <c r="GJ14" s="4"/>
      <c r="GK14" s="4"/>
      <c r="GO14" s="4"/>
      <c r="GP14" s="4"/>
      <c r="GQ14" s="4"/>
      <c r="GR14" s="4"/>
      <c r="GS14" s="4"/>
      <c r="GT14" s="4"/>
      <c r="GU14" s="4"/>
      <c r="GV14" s="4"/>
      <c r="GW14" s="4"/>
      <c r="GX14" s="4"/>
      <c r="GY14" s="4"/>
      <c r="GZ14" s="4"/>
      <c r="HD14" s="4"/>
      <c r="HE14" s="4"/>
      <c r="HF14" s="4"/>
      <c r="HG14" s="4"/>
      <c r="HH14" s="4"/>
      <c r="HI14" s="4"/>
      <c r="HJ14" s="4"/>
      <c r="HK14" s="4"/>
      <c r="HL14" s="4"/>
      <c r="HM14" s="4"/>
      <c r="HN14" s="4"/>
      <c r="HO14" s="4"/>
      <c r="HS14" s="4"/>
      <c r="HT14" s="4"/>
      <c r="HU14" s="4"/>
      <c r="HV14" s="4"/>
      <c r="HW14" s="4"/>
      <c r="HX14" s="4"/>
      <c r="HY14" s="4"/>
      <c r="HZ14" s="4"/>
      <c r="IA14" s="4"/>
      <c r="IB14" s="4"/>
      <c r="IC14" s="4"/>
      <c r="ID14" s="4"/>
      <c r="IH14" s="4"/>
      <c r="II14" s="4"/>
      <c r="IJ14" s="4"/>
      <c r="IK14" s="4"/>
      <c r="IL14" s="4"/>
      <c r="IM14" s="4"/>
      <c r="IN14" s="4"/>
      <c r="IO14" s="4"/>
      <c r="IP14" s="4"/>
      <c r="IQ14" s="4"/>
      <c r="IR14" s="4"/>
      <c r="IS14" s="4"/>
      <c r="IW14" s="4"/>
      <c r="IX14" s="4"/>
      <c r="IY14" s="4"/>
      <c r="IZ14" s="4"/>
      <c r="JA14" s="4"/>
      <c r="JB14" s="4"/>
      <c r="JC14" s="4"/>
      <c r="JD14" s="4"/>
      <c r="JE14" s="4"/>
      <c r="JF14" s="4"/>
      <c r="JG14" s="4"/>
      <c r="JH14" s="4"/>
      <c r="JL14" s="4"/>
      <c r="JM14" s="4"/>
      <c r="JN14" s="4"/>
      <c r="JO14" s="4"/>
      <c r="JP14" s="4"/>
      <c r="JQ14" s="4"/>
      <c r="JR14" s="4"/>
      <c r="JS14" s="4"/>
      <c r="JT14" s="4"/>
      <c r="JU14" s="4"/>
      <c r="JV14" s="4"/>
      <c r="JW14" s="4"/>
      <c r="KA14" s="4"/>
      <c r="KB14" s="4"/>
      <c r="KC14" s="4"/>
      <c r="KD14" s="4"/>
      <c r="KE14" s="4"/>
      <c r="KF14" s="4"/>
      <c r="KG14" s="4"/>
      <c r="KH14" s="4"/>
      <c r="KI14" s="4"/>
      <c r="KJ14" s="4"/>
      <c r="KK14" s="4"/>
      <c r="KL14" s="4"/>
      <c r="KP14" s="4"/>
      <c r="KQ14" s="4"/>
      <c r="KR14" s="4"/>
      <c r="KS14" s="4"/>
      <c r="KT14" s="4"/>
      <c r="KU14" s="4"/>
      <c r="KV14" s="4"/>
      <c r="KW14" s="4"/>
      <c r="KX14" s="4"/>
      <c r="KY14" s="4"/>
      <c r="KZ14" s="4"/>
      <c r="LA14" s="4"/>
      <c r="LE14" s="4"/>
      <c r="LF14" s="4"/>
      <c r="LG14" s="4"/>
      <c r="LH14" s="4"/>
      <c r="LI14" s="4"/>
      <c r="LJ14" s="4"/>
      <c r="LK14" s="4"/>
      <c r="LL14" s="4"/>
      <c r="LM14" s="4"/>
      <c r="LN14" s="4"/>
      <c r="LO14" s="4"/>
      <c r="LP14" s="4"/>
      <c r="LT14" s="4"/>
      <c r="LU14" s="4"/>
      <c r="LV14" s="4"/>
      <c r="LW14" s="4"/>
      <c r="LX14" s="4"/>
      <c r="LY14" s="4"/>
      <c r="LZ14" s="4"/>
      <c r="MA14" s="4"/>
      <c r="MB14" s="4"/>
      <c r="MC14" s="4"/>
      <c r="MD14" s="4"/>
      <c r="ME14" s="4"/>
      <c r="MI14" s="4"/>
      <c r="MJ14" s="4"/>
      <c r="MK14" s="4"/>
      <c r="ML14" s="4"/>
      <c r="MM14" s="4"/>
      <c r="MN14" s="4"/>
      <c r="MO14" s="4"/>
      <c r="MP14" s="4"/>
      <c r="MQ14" s="4"/>
      <c r="MR14" s="4"/>
      <c r="MS14" s="4"/>
      <c r="MT14" s="4"/>
      <c r="MX14" s="4"/>
      <c r="MY14" s="4"/>
      <c r="MZ14" s="4"/>
      <c r="NA14" s="4"/>
      <c r="NB14" s="4"/>
      <c r="NC14" s="4"/>
      <c r="ND14" s="4"/>
      <c r="NE14" s="4"/>
      <c r="NF14" s="4"/>
      <c r="NG14" s="4"/>
      <c r="NH14" s="4"/>
      <c r="NI14" s="4"/>
      <c r="NM14" s="4"/>
      <c r="NN14" s="4"/>
      <c r="NO14" s="4"/>
      <c r="NP14" s="4"/>
      <c r="NQ14" s="4"/>
      <c r="NR14" s="4"/>
      <c r="NS14" s="4"/>
      <c r="NT14" s="4"/>
      <c r="NU14" s="4"/>
      <c r="NV14" s="4"/>
      <c r="NW14" s="4"/>
      <c r="NX14" s="4"/>
      <c r="OB14" s="4"/>
      <c r="OC14" s="4"/>
      <c r="OD14" s="4"/>
      <c r="OE14" s="4"/>
      <c r="OF14" s="4"/>
      <c r="OG14" s="4"/>
      <c r="OH14" s="4"/>
      <c r="OI14" s="4"/>
      <c r="OJ14" s="4"/>
      <c r="OK14" s="4"/>
      <c r="OL14" s="4"/>
      <c r="OM14" s="4"/>
      <c r="OQ14" s="4"/>
      <c r="OR14" s="4"/>
      <c r="OS14" s="4"/>
      <c r="OT14" s="4"/>
      <c r="OU14" s="4"/>
      <c r="OV14" s="4"/>
      <c r="OW14" s="4"/>
      <c r="OX14" s="4"/>
      <c r="OY14" s="4"/>
      <c r="OZ14" s="4"/>
      <c r="PA14" s="4"/>
      <c r="PB14" s="4"/>
      <c r="PF14" s="4"/>
      <c r="PG14" s="4"/>
      <c r="PH14" s="4"/>
      <c r="PI14" s="4"/>
      <c r="PJ14" s="4"/>
      <c r="PK14" s="4"/>
      <c r="PL14" s="4"/>
      <c r="PM14" s="4"/>
      <c r="PN14" s="4"/>
      <c r="PO14" s="4"/>
      <c r="PP14" s="4"/>
      <c r="PQ14" s="4"/>
      <c r="PU14" s="4"/>
      <c r="PV14" s="4"/>
      <c r="PW14" s="4"/>
      <c r="PX14" s="4"/>
      <c r="PY14" s="4"/>
      <c r="PZ14" s="4"/>
      <c r="QA14" s="4"/>
      <c r="QB14" s="4"/>
      <c r="QC14" s="4"/>
      <c r="QD14" s="4"/>
      <c r="QE14" s="4"/>
      <c r="QF14" s="4"/>
      <c r="QJ14" s="4"/>
      <c r="QK14" s="4"/>
      <c r="QL14" s="4"/>
      <c r="QM14" s="4"/>
      <c r="QN14" s="4"/>
      <c r="QO14" s="4"/>
      <c r="QP14" s="4"/>
      <c r="QQ14" s="4"/>
      <c r="QR14" s="4"/>
      <c r="QS14" s="4"/>
      <c r="QT14" s="4"/>
      <c r="QU14" s="4"/>
      <c r="QY14" s="4"/>
      <c r="QZ14" s="4"/>
      <c r="RA14" s="4"/>
      <c r="RB14" s="4"/>
      <c r="RC14" s="4"/>
      <c r="RD14" s="4"/>
      <c r="RE14" s="4"/>
      <c r="RF14" s="4"/>
      <c r="RG14" s="4"/>
      <c r="RH14" s="4"/>
      <c r="RI14" s="4"/>
      <c r="RJ14" s="4"/>
      <c r="RN14" s="4"/>
      <c r="RO14" s="4"/>
      <c r="RP14" s="4"/>
      <c r="RQ14" s="4"/>
      <c r="RR14" s="4"/>
      <c r="RS14" s="4"/>
      <c r="RT14" s="4"/>
      <c r="RU14" s="4"/>
      <c r="RV14" s="4"/>
      <c r="RW14" s="4"/>
      <c r="RX14" s="4"/>
      <c r="RY14" s="4"/>
      <c r="SC14" s="4"/>
      <c r="SD14" s="4"/>
      <c r="SE14" s="4"/>
      <c r="SF14" s="4"/>
      <c r="SG14" s="4"/>
      <c r="SH14" s="4"/>
      <c r="SI14" s="4"/>
      <c r="SJ14" s="4"/>
      <c r="SK14" s="4"/>
      <c r="SL14" s="4"/>
      <c r="SM14" s="4"/>
      <c r="SN14" s="4"/>
      <c r="SR14" s="4"/>
      <c r="SS14" s="4"/>
      <c r="ST14" s="4"/>
      <c r="SU14" s="4"/>
      <c r="SV14" s="4"/>
      <c r="SW14" s="4"/>
      <c r="SX14" s="4"/>
      <c r="SY14" s="4"/>
      <c r="SZ14" s="4"/>
      <c r="TA14" s="4"/>
      <c r="TB14" s="4"/>
      <c r="TC14" s="4"/>
      <c r="TG14" s="4"/>
      <c r="TH14" s="4"/>
      <c r="TI14" s="4"/>
      <c r="TJ14" s="4"/>
      <c r="TK14" s="4"/>
      <c r="TL14" s="4"/>
      <c r="TM14" s="4"/>
      <c r="TN14" s="4"/>
      <c r="TO14" s="4"/>
      <c r="TP14" s="4"/>
      <c r="TQ14" s="4"/>
      <c r="TR14" s="4"/>
      <c r="TV14" s="4"/>
      <c r="TW14" s="4"/>
      <c r="TX14" s="4"/>
      <c r="TY14" s="4"/>
      <c r="TZ14" s="4"/>
      <c r="UA14" s="4"/>
      <c r="UB14" s="4"/>
      <c r="UC14" s="4"/>
      <c r="UD14" s="4"/>
      <c r="UE14" s="4"/>
      <c r="UF14" s="4"/>
      <c r="UG14" s="4"/>
      <c r="UK14" s="4"/>
      <c r="UL14" s="4"/>
      <c r="UM14" s="4"/>
      <c r="UN14" s="4"/>
      <c r="UO14" s="4"/>
      <c r="UP14" s="4"/>
      <c r="UQ14" s="4"/>
      <c r="UR14" s="4"/>
      <c r="US14" s="4"/>
      <c r="UT14" s="4"/>
      <c r="UU14" s="4"/>
      <c r="UV14" s="4"/>
      <c r="UZ14" s="4"/>
      <c r="VA14" s="4"/>
      <c r="VB14" s="4"/>
      <c r="VC14" s="4"/>
      <c r="VD14" s="4"/>
      <c r="VE14" s="4"/>
      <c r="VF14" s="4"/>
      <c r="VG14" s="4"/>
      <c r="VH14" s="4"/>
      <c r="VI14" s="4"/>
      <c r="VJ14" s="4"/>
      <c r="VK14" s="4"/>
      <c r="VO14" s="4"/>
      <c r="VP14" s="4"/>
      <c r="VQ14" s="4"/>
      <c r="VR14" s="4"/>
      <c r="VS14" s="4"/>
      <c r="VT14" s="4"/>
      <c r="VU14" s="4"/>
      <c r="VV14" s="4"/>
      <c r="VW14" s="4"/>
      <c r="VX14" s="4"/>
      <c r="VY14" s="4"/>
      <c r="VZ14" s="4"/>
      <c r="WD14" s="4"/>
      <c r="WE14" s="4"/>
      <c r="WF14" s="4"/>
      <c r="WG14" s="4"/>
      <c r="WH14" s="4"/>
      <c r="WI14" s="4"/>
      <c r="WJ14" s="4"/>
      <c r="WK14" s="4"/>
      <c r="WL14" s="4"/>
      <c r="WM14" s="4"/>
      <c r="WN14" s="4"/>
      <c r="WO14" s="4"/>
      <c r="WS14" s="4"/>
      <c r="WT14" s="4"/>
      <c r="WU14" s="4"/>
      <c r="WV14" s="4"/>
      <c r="WW14" s="4"/>
      <c r="WX14" s="4"/>
      <c r="WY14" s="4"/>
      <c r="WZ14" s="4"/>
      <c r="XA14" s="4"/>
      <c r="XB14" s="4"/>
      <c r="XC14" s="4"/>
      <c r="XD14" s="4"/>
      <c r="XH14" s="4"/>
      <c r="XI14" s="4"/>
      <c r="XJ14" s="4"/>
      <c r="XK14" s="4"/>
      <c r="XL14" s="4"/>
      <c r="XM14" s="4"/>
      <c r="XN14" s="4"/>
      <c r="XO14" s="4"/>
      <c r="XP14" s="4"/>
      <c r="XQ14" s="4"/>
      <c r="XR14" s="4"/>
      <c r="XS14" s="4"/>
      <c r="XW14" s="4"/>
      <c r="XX14" s="4"/>
      <c r="XY14" s="4"/>
      <c r="XZ14" s="4"/>
      <c r="YA14" s="4"/>
      <c r="YB14" s="4"/>
      <c r="YC14" s="4"/>
      <c r="YD14" s="4"/>
      <c r="YE14" s="4"/>
      <c r="YF14" s="4"/>
      <c r="YG14" s="4"/>
      <c r="YH14" s="4"/>
      <c r="YL14" s="4"/>
      <c r="YM14" s="4"/>
      <c r="YN14" s="4"/>
      <c r="YO14" s="4"/>
      <c r="YP14" s="4"/>
      <c r="YQ14" s="4"/>
      <c r="YR14" s="4"/>
      <c r="YS14" s="4"/>
      <c r="YT14" s="4"/>
      <c r="YU14" s="4"/>
      <c r="YV14" s="4"/>
      <c r="YW14" s="4"/>
      <c r="ZA14" s="4"/>
      <c r="ZB14" s="4"/>
      <c r="ZC14" s="4"/>
      <c r="ZD14" s="4"/>
      <c r="ZE14" s="4"/>
      <c r="ZF14" s="4"/>
      <c r="ZG14" s="4"/>
      <c r="ZH14" s="4"/>
      <c r="ZI14" s="4"/>
      <c r="ZJ14" s="4"/>
      <c r="ZK14" s="4"/>
      <c r="ZL14" s="4"/>
      <c r="ZP14" s="4"/>
      <c r="ZQ14" s="4"/>
      <c r="ZR14" s="4"/>
      <c r="ZS14" s="4"/>
      <c r="ZT14" s="4"/>
      <c r="ZU14" s="4"/>
      <c r="ZV14" s="4"/>
      <c r="ZW14" s="4"/>
      <c r="ZX14" s="4"/>
      <c r="ZY14" s="4"/>
      <c r="ZZ14" s="4"/>
      <c r="AAA14" s="4"/>
      <c r="AAE14" s="4"/>
      <c r="AAF14" s="4"/>
      <c r="AAG14" s="4"/>
      <c r="AAH14" s="4"/>
      <c r="AAI14" s="4"/>
      <c r="AAJ14" s="4"/>
      <c r="AAK14" s="4"/>
      <c r="AAL14" s="4"/>
      <c r="AAM14" s="4"/>
      <c r="AAN14" s="4"/>
      <c r="AAO14" s="4"/>
      <c r="AAP14" s="4"/>
      <c r="AAT14" s="4"/>
      <c r="AAU14" s="4"/>
      <c r="AAV14" s="4"/>
      <c r="AAW14" s="4"/>
      <c r="AAX14" s="4"/>
      <c r="AAY14" s="4"/>
      <c r="AAZ14" s="4"/>
      <c r="ABA14" s="4"/>
      <c r="ABB14" s="4"/>
      <c r="ABC14" s="4"/>
      <c r="ABD14" s="4"/>
      <c r="ABE14" s="4"/>
      <c r="ABI14" s="4"/>
      <c r="ABJ14" s="4"/>
      <c r="ABK14" s="4"/>
      <c r="ABL14" s="4"/>
      <c r="ABM14" s="4"/>
      <c r="ABN14" s="4"/>
      <c r="ABO14" s="4"/>
      <c r="ABP14" s="4"/>
      <c r="ABQ14" s="4"/>
      <c r="ABR14" s="4"/>
      <c r="ABS14" s="4"/>
      <c r="ABT14" s="4"/>
      <c r="ABX14" s="4"/>
      <c r="ABY14" s="4"/>
      <c r="ABZ14" s="4"/>
      <c r="ACA14" s="4"/>
      <c r="ACB14" s="4"/>
      <c r="ACC14" s="4"/>
      <c r="ACD14" s="4"/>
      <c r="ACE14" s="4"/>
      <c r="ACF14" s="4"/>
      <c r="ACG14" s="4"/>
      <c r="ACH14" s="4"/>
      <c r="ACI14" s="4"/>
      <c r="ACM14" s="4"/>
      <c r="ACN14" s="4"/>
      <c r="ACO14" s="4"/>
      <c r="ACP14" s="4"/>
      <c r="ACQ14" s="4"/>
      <c r="ACR14" s="4"/>
      <c r="ACS14" s="4"/>
      <c r="ACT14" s="4"/>
      <c r="ACU14" s="4"/>
      <c r="ACV14" s="4"/>
      <c r="ACW14" s="4"/>
      <c r="ACX14" s="4"/>
      <c r="ADB14" s="4"/>
      <c r="ADC14" s="4"/>
      <c r="ADD14" s="4"/>
      <c r="ADE14" s="4"/>
      <c r="ADF14" s="4"/>
      <c r="ADG14" s="4"/>
      <c r="ADH14" s="4"/>
      <c r="ADI14" s="4"/>
      <c r="ADJ14" s="4"/>
      <c r="ADK14" s="4"/>
      <c r="ADL14" s="4"/>
      <c r="ADM14" s="4"/>
      <c r="ADQ14" s="4"/>
      <c r="ADR14" s="4"/>
      <c r="ADS14" s="4"/>
      <c r="ADT14" s="4"/>
      <c r="ADU14" s="4"/>
      <c r="ADV14" s="4"/>
      <c r="ADW14" s="4"/>
      <c r="ADX14" s="4"/>
      <c r="ADY14" s="4"/>
      <c r="ADZ14" s="4"/>
      <c r="AEA14" s="4"/>
      <c r="AEB14" s="4"/>
      <c r="AEF14" s="4"/>
      <c r="AEG14" s="4"/>
      <c r="AEH14" s="4"/>
      <c r="AEI14" s="4"/>
      <c r="AEJ14" s="4"/>
      <c r="AEK14" s="4"/>
      <c r="AEL14" s="4"/>
      <c r="AEM14" s="4"/>
      <c r="AEN14" s="4"/>
      <c r="AEO14" s="4"/>
      <c r="AEP14" s="4"/>
      <c r="AEQ14" s="4"/>
      <c r="AEU14" s="4"/>
      <c r="AEV14" s="4"/>
      <c r="AEW14" s="4"/>
      <c r="AEX14" s="4"/>
      <c r="AEY14" s="4"/>
      <c r="AEZ14" s="4"/>
      <c r="AFA14" s="4"/>
      <c r="AFB14" s="4"/>
      <c r="AFC14" s="4"/>
      <c r="AFD14" s="4"/>
      <c r="AFE14" s="4"/>
      <c r="AFF14" s="4"/>
      <c r="AFJ14" s="4"/>
      <c r="AFK14" s="4"/>
      <c r="AFL14" s="4"/>
      <c r="AFM14" s="4"/>
      <c r="AFN14" s="4"/>
      <c r="AFO14" s="4"/>
      <c r="AFP14" s="4"/>
      <c r="AFQ14" s="4"/>
      <c r="AFR14" s="4"/>
      <c r="AFS14" s="4"/>
      <c r="AFT14" s="4"/>
      <c r="AFU14" s="4"/>
      <c r="AFY14" s="4"/>
      <c r="AFZ14" s="4"/>
      <c r="AGA14" s="4"/>
      <c r="AGB14" s="4"/>
      <c r="AGC14" s="4"/>
      <c r="AGD14" s="4"/>
      <c r="AGE14" s="4"/>
      <c r="AGF14" s="4"/>
      <c r="AGG14" s="4"/>
      <c r="AGH14" s="4"/>
      <c r="AGI14" s="4"/>
      <c r="AGJ14" s="4"/>
      <c r="AGN14" s="4"/>
      <c r="AGO14" s="4"/>
      <c r="AGP14" s="4"/>
      <c r="AGQ14" s="4"/>
      <c r="AGR14" s="4"/>
      <c r="AGS14" s="4"/>
      <c r="AGT14" s="4"/>
      <c r="AGU14" s="4"/>
      <c r="AGV14" s="4"/>
      <c r="AGW14" s="4"/>
      <c r="AGX14" s="4"/>
      <c r="AGY14" s="4"/>
      <c r="AHC14" s="4"/>
      <c r="AHD14" s="4"/>
      <c r="AHE14" s="4"/>
      <c r="AHF14" s="4"/>
      <c r="AHG14" s="4"/>
      <c r="AHH14" s="4"/>
      <c r="AHI14" s="4"/>
      <c r="AHJ14" s="4"/>
      <c r="AHK14" s="4"/>
      <c r="AHL14" s="4"/>
      <c r="AHM14" s="4"/>
      <c r="AHN14" s="4"/>
      <c r="AHR14" s="4"/>
      <c r="AHS14" s="4"/>
      <c r="AHT14" s="4"/>
      <c r="AHU14" s="4"/>
      <c r="AHV14" s="4"/>
      <c r="AHW14" s="4"/>
      <c r="AHX14" s="4"/>
      <c r="AHY14" s="4"/>
      <c r="AHZ14" s="4"/>
      <c r="AIA14" s="4"/>
      <c r="AIB14" s="4"/>
      <c r="AIC14" s="4"/>
      <c r="AIG14" s="4"/>
      <c r="AIH14" s="4"/>
      <c r="AII14" s="4"/>
      <c r="AIJ14" s="4"/>
      <c r="AIK14" s="4"/>
      <c r="AIL14" s="4"/>
      <c r="AIM14" s="4"/>
      <c r="AIN14" s="4"/>
      <c r="AIO14" s="4"/>
      <c r="AIP14" s="4"/>
      <c r="AIQ14" s="4"/>
      <c r="AIR14" s="4"/>
      <c r="AIV14" s="4"/>
      <c r="AIW14" s="4"/>
      <c r="AIX14" s="4"/>
      <c r="AIY14" s="4"/>
      <c r="AIZ14" s="4"/>
      <c r="AJA14" s="4"/>
      <c r="AJB14" s="4"/>
      <c r="AJC14" s="4"/>
      <c r="AJD14" s="4"/>
      <c r="AJE14" s="4"/>
      <c r="AJF14" s="4"/>
      <c r="AJG14" s="4"/>
      <c r="AJK14" s="4"/>
      <c r="AJL14" s="4"/>
      <c r="AJM14" s="4"/>
      <c r="AJN14" s="4"/>
      <c r="AJO14" s="4"/>
      <c r="AJP14" s="4"/>
      <c r="AJQ14" s="4"/>
      <c r="AJR14" s="4"/>
      <c r="AJS14" s="4"/>
      <c r="AJT14" s="4"/>
      <c r="AJU14" s="4"/>
      <c r="AJV14" s="4"/>
      <c r="AJZ14" s="4"/>
      <c r="AKA14" s="4"/>
      <c r="AKB14" s="4"/>
      <c r="AKC14" s="4"/>
      <c r="AKD14" s="4"/>
      <c r="AKE14" s="4"/>
      <c r="AKF14" s="4"/>
      <c r="AKG14" s="4"/>
      <c r="AKH14" s="4"/>
      <c r="AKI14" s="4"/>
      <c r="AKJ14" s="4"/>
      <c r="AKK14" s="4"/>
      <c r="AKO14" s="4"/>
      <c r="AKP14" s="4"/>
      <c r="AKQ14" s="4"/>
      <c r="AKR14" s="4"/>
      <c r="AKS14" s="4"/>
      <c r="AKT14" s="4"/>
      <c r="AKU14" s="4"/>
      <c r="AKV14" s="4"/>
      <c r="AKW14" s="4"/>
      <c r="AKX14" s="4"/>
      <c r="AKY14" s="4"/>
      <c r="AKZ14" s="4"/>
      <c r="ALD14" s="4"/>
      <c r="ALE14" s="4"/>
      <c r="ALF14" s="4"/>
      <c r="ALG14" s="4"/>
      <c r="ALH14" s="4"/>
      <c r="ALI14" s="4"/>
      <c r="ALJ14" s="4"/>
      <c r="ALK14" s="4"/>
      <c r="ALL14" s="4"/>
      <c r="ALM14" s="4"/>
      <c r="ALN14" s="4"/>
      <c r="ALO14" s="4"/>
      <c r="ALS14" s="4"/>
      <c r="ALT14" s="4"/>
      <c r="ALU14" s="4"/>
      <c r="ALV14" s="4"/>
      <c r="ALW14" s="4"/>
      <c r="ALX14" s="4"/>
      <c r="ALY14" s="4"/>
      <c r="ALZ14" s="4"/>
      <c r="AMA14" s="4"/>
      <c r="AMB14" s="4"/>
      <c r="AMC14" s="4"/>
      <c r="AMD14" s="4"/>
      <c r="AMH14" s="4"/>
      <c r="AMI14" s="4"/>
      <c r="AMJ14" s="4"/>
      <c r="AMK14" s="4"/>
      <c r="AML14" s="4"/>
      <c r="AMM14" s="4"/>
      <c r="AMN14" s="4"/>
      <c r="AMO14" s="4"/>
      <c r="AMP14" s="4"/>
      <c r="AMQ14" s="4"/>
      <c r="AMR14" s="4"/>
      <c r="AMS14" s="4"/>
      <c r="AMW14" s="4"/>
      <c r="AMX14" s="4"/>
      <c r="AMY14" s="4"/>
      <c r="AMZ14" s="4"/>
      <c r="ANA14" s="4"/>
      <c r="ANB14" s="4"/>
      <c r="ANC14" s="4"/>
      <c r="AND14" s="4"/>
      <c r="ANE14" s="4"/>
      <c r="ANF14" s="4"/>
      <c r="ANG14" s="4"/>
      <c r="ANH14" s="4"/>
      <c r="ANL14" s="4"/>
      <c r="ANM14" s="4"/>
      <c r="ANN14" s="4"/>
      <c r="ANO14" s="4"/>
      <c r="ANP14" s="4"/>
      <c r="ANQ14" s="4"/>
      <c r="ANR14" s="4"/>
      <c r="ANS14" s="4"/>
      <c r="ANT14" s="4"/>
      <c r="ANU14" s="4"/>
      <c r="ANV14" s="4"/>
      <c r="ANW14" s="4"/>
      <c r="AOA14" s="4"/>
      <c r="AOB14" s="4"/>
      <c r="AOC14" s="4"/>
      <c r="AOD14" s="4"/>
      <c r="AOE14" s="4"/>
      <c r="AOF14" s="4"/>
      <c r="AOG14" s="4"/>
      <c r="AOH14" s="4"/>
      <c r="AOI14" s="4"/>
      <c r="AOJ14" s="4"/>
      <c r="AOK14" s="4"/>
      <c r="AOL14" s="4"/>
      <c r="AOP14" s="4"/>
      <c r="AOQ14" s="4"/>
      <c r="AOR14" s="4"/>
      <c r="AOS14" s="4"/>
      <c r="AOT14" s="4"/>
      <c r="AOU14" s="4"/>
      <c r="AOV14" s="4"/>
      <c r="AOW14" s="4"/>
      <c r="AOX14" s="4"/>
      <c r="AOY14" s="4"/>
      <c r="AOZ14" s="4"/>
      <c r="APA14" s="4"/>
      <c r="APE14" s="4"/>
      <c r="APF14" s="4"/>
      <c r="APG14" s="4"/>
      <c r="APH14" s="4"/>
      <c r="API14" s="4"/>
      <c r="APJ14" s="4"/>
      <c r="APK14" s="4"/>
      <c r="APL14" s="4"/>
      <c r="APM14" s="4"/>
      <c r="APN14" s="4"/>
      <c r="APO14" s="4"/>
      <c r="APP14" s="4"/>
      <c r="APT14" s="4"/>
      <c r="APU14" s="4"/>
      <c r="APV14" s="4"/>
      <c r="APW14" s="4"/>
      <c r="APX14" s="4"/>
      <c r="APY14" s="4"/>
      <c r="APZ14" s="4"/>
      <c r="AQA14" s="4"/>
      <c r="AQB14" s="4"/>
      <c r="AQC14" s="4"/>
      <c r="AQD14" s="4"/>
      <c r="AQE14" s="4"/>
      <c r="AQI14" s="4"/>
      <c r="AQJ14" s="4"/>
      <c r="AQK14" s="4"/>
      <c r="AQL14" s="4"/>
      <c r="AQM14" s="4"/>
      <c r="AQN14" s="4"/>
      <c r="AQO14" s="4"/>
      <c r="AQP14" s="4"/>
      <c r="AQQ14" s="4"/>
      <c r="AQR14" s="4"/>
      <c r="AQS14" s="4"/>
      <c r="AQT14" s="4"/>
      <c r="AQX14" s="4"/>
      <c r="AQY14" s="4"/>
      <c r="AQZ14" s="4"/>
      <c r="ARA14" s="4"/>
      <c r="ARB14" s="4"/>
      <c r="ARC14" s="4"/>
      <c r="ARD14" s="4"/>
      <c r="ARE14" s="4"/>
      <c r="ARF14" s="4"/>
      <c r="ARG14" s="4"/>
      <c r="ARH14" s="4"/>
      <c r="ARI14" s="4"/>
      <c r="ARM14" s="4"/>
      <c r="ARN14" s="4"/>
      <c r="ARO14" s="4"/>
      <c r="ARP14" s="4"/>
      <c r="ARQ14" s="4"/>
      <c r="ARR14" s="4"/>
      <c r="ARS14" s="4"/>
      <c r="ART14" s="4"/>
      <c r="ARU14" s="4"/>
      <c r="ARV14" s="4"/>
      <c r="ARW14" s="4"/>
      <c r="ARX14" s="4"/>
      <c r="ASB14" s="4"/>
      <c r="ASC14" s="4"/>
      <c r="ASD14" s="4"/>
      <c r="ASE14" s="4"/>
      <c r="ASF14" s="4"/>
      <c r="ASG14" s="4"/>
      <c r="ASH14" s="4"/>
      <c r="ASI14" s="4"/>
      <c r="ASJ14" s="4"/>
      <c r="ASK14" s="4"/>
      <c r="ASL14" s="4"/>
      <c r="ASM14" s="4"/>
      <c r="ASQ14" s="4"/>
      <c r="ASR14" s="4"/>
      <c r="ASS14" s="4"/>
      <c r="AST14" s="4"/>
      <c r="ASU14" s="4"/>
      <c r="ASV14" s="4"/>
      <c r="ASW14" s="4"/>
      <c r="ASX14" s="4"/>
      <c r="ASY14" s="4"/>
      <c r="ASZ14" s="4"/>
      <c r="ATA14" s="4"/>
      <c r="ATB14" s="4"/>
      <c r="ATF14" s="4"/>
      <c r="ATG14" s="4"/>
      <c r="ATH14" s="4"/>
      <c r="ATI14" s="4"/>
      <c r="ATJ14" s="4"/>
      <c r="ATK14" s="4"/>
      <c r="ATL14" s="4"/>
      <c r="ATM14" s="4"/>
      <c r="ATN14" s="4"/>
      <c r="ATO14" s="4"/>
      <c r="ATP14" s="4"/>
      <c r="ATQ14" s="4"/>
      <c r="ATU14" s="4"/>
      <c r="ATV14" s="4"/>
      <c r="ATW14" s="4"/>
      <c r="ATX14" s="4"/>
      <c r="ATY14" s="4"/>
      <c r="ATZ14" s="4"/>
      <c r="AUA14" s="4"/>
      <c r="AUB14" s="4"/>
      <c r="AUC14" s="4"/>
      <c r="AUD14" s="4"/>
      <c r="AUE14" s="4"/>
      <c r="AUF14" s="4"/>
      <c r="AUJ14" s="4"/>
      <c r="AUK14" s="4"/>
      <c r="AUL14" s="4"/>
      <c r="AUM14" s="4"/>
      <c r="AUN14" s="4"/>
      <c r="AUO14" s="4"/>
      <c r="AUP14" s="4"/>
      <c r="AUQ14" s="4"/>
      <c r="AUR14" s="4"/>
      <c r="AUS14" s="4"/>
      <c r="AUT14" s="4"/>
      <c r="AUU14" s="4"/>
      <c r="AUY14" s="4"/>
      <c r="AUZ14" s="4"/>
      <c r="AVA14" s="4"/>
      <c r="AVB14" s="4"/>
      <c r="AVC14" s="4"/>
      <c r="AVD14" s="4"/>
      <c r="AVE14" s="4"/>
      <c r="AVF14" s="4"/>
      <c r="AVG14" s="4"/>
      <c r="AVH14" s="4"/>
      <c r="AVI14" s="4"/>
      <c r="AVJ14" s="4"/>
      <c r="AVN14" s="4"/>
      <c r="AVO14" s="4"/>
      <c r="AVP14" s="4"/>
      <c r="AVQ14" s="4"/>
      <c r="AVR14" s="4"/>
      <c r="AVS14" s="4"/>
      <c r="AVT14" s="4"/>
      <c r="AVU14" s="4"/>
      <c r="AVV14" s="4"/>
      <c r="AVW14" s="4"/>
      <c r="AVX14" s="4"/>
      <c r="AVY14" s="4"/>
      <c r="AWC14" s="4"/>
      <c r="AWD14" s="4"/>
      <c r="AWE14" s="4"/>
      <c r="AWF14" s="4"/>
      <c r="AWG14" s="4"/>
      <c r="AWH14" s="4"/>
      <c r="AWI14" s="4"/>
      <c r="AWJ14" s="4"/>
      <c r="AWK14" s="4"/>
      <c r="AWL14" s="4"/>
      <c r="AWM14" s="4"/>
      <c r="AWN14" s="4"/>
      <c r="AWR14" s="4"/>
      <c r="AWS14" s="4"/>
      <c r="AWT14" s="4"/>
      <c r="AWU14" s="4"/>
      <c r="AWV14" s="4"/>
      <c r="AWW14" s="4"/>
      <c r="AWX14" s="4"/>
      <c r="AWY14" s="4"/>
      <c r="AWZ14" s="4"/>
      <c r="AXA14" s="4"/>
      <c r="AXB14" s="4"/>
      <c r="AXC14" s="4"/>
      <c r="AXG14" s="4"/>
      <c r="AXH14" s="4"/>
      <c r="AXI14" s="4"/>
      <c r="AXJ14" s="4"/>
      <c r="AXK14" s="4"/>
      <c r="AXL14" s="4"/>
      <c r="AXM14" s="4"/>
      <c r="AXN14" s="4"/>
      <c r="AXO14" s="4"/>
      <c r="AXP14" s="4"/>
      <c r="AXQ14" s="4"/>
      <c r="AXR14" s="4"/>
      <c r="AXV14" s="4"/>
      <c r="AXW14" s="4"/>
      <c r="AXX14" s="4"/>
      <c r="AXY14" s="4"/>
      <c r="AXZ14" s="4"/>
      <c r="AYA14" s="4"/>
      <c r="AYB14" s="4"/>
      <c r="AYC14" s="4"/>
      <c r="AYD14" s="4"/>
      <c r="AYE14" s="4"/>
      <c r="AYF14" s="4"/>
      <c r="AYG14" s="4"/>
      <c r="AYK14" s="4"/>
      <c r="AYL14" s="4"/>
      <c r="AYM14" s="4"/>
      <c r="AYN14" s="4"/>
      <c r="AYO14" s="4"/>
      <c r="AYP14" s="4"/>
      <c r="AYQ14" s="4"/>
      <c r="AYR14" s="4"/>
      <c r="AYS14" s="4"/>
      <c r="AYT14" s="4"/>
      <c r="AYU14" s="4"/>
      <c r="AYV14" s="4"/>
      <c r="AYZ14" s="4"/>
      <c r="AZA14" s="4"/>
      <c r="AZB14" s="4"/>
      <c r="AZC14" s="4"/>
      <c r="AZD14" s="4"/>
      <c r="AZE14" s="4"/>
      <c r="AZF14" s="4"/>
      <c r="AZG14" s="4"/>
      <c r="AZH14" s="4"/>
      <c r="AZI14" s="4"/>
      <c r="AZJ14" s="4"/>
      <c r="AZK14" s="4"/>
      <c r="AZO14" s="4"/>
      <c r="AZP14" s="4"/>
      <c r="AZQ14" s="4"/>
      <c r="AZR14" s="4"/>
      <c r="AZS14" s="4"/>
      <c r="AZT14" s="4"/>
      <c r="AZU14" s="4"/>
      <c r="AZV14" s="4"/>
      <c r="AZW14" s="4"/>
      <c r="AZX14" s="4"/>
      <c r="AZY14" s="4"/>
      <c r="AZZ14" s="4"/>
      <c r="BAD14" s="4"/>
      <c r="BAE14" s="4"/>
      <c r="BAF14" s="4"/>
      <c r="BAG14" s="4"/>
      <c r="BAH14" s="4"/>
      <c r="BAI14" s="4"/>
      <c r="BAJ14" s="4"/>
      <c r="BAK14" s="4"/>
      <c r="BAL14" s="4"/>
      <c r="BAM14" s="4"/>
      <c r="BAN14" s="4"/>
      <c r="BAO14" s="4"/>
      <c r="BAS14" s="4"/>
      <c r="BAT14" s="4"/>
      <c r="BAU14" s="4"/>
      <c r="BAV14" s="4"/>
      <c r="BAW14" s="4"/>
      <c r="BAX14" s="4"/>
      <c r="BAY14" s="4"/>
      <c r="BAZ14" s="4"/>
      <c r="BBA14" s="4"/>
      <c r="BBB14" s="4"/>
      <c r="BBC14" s="4"/>
      <c r="BBD14" s="4"/>
      <c r="BBH14" s="4"/>
      <c r="BBI14" s="4"/>
      <c r="BBJ14" s="4"/>
      <c r="BBK14" s="4"/>
      <c r="BBL14" s="4"/>
      <c r="BBM14" s="4"/>
      <c r="BBN14" s="4"/>
      <c r="BBO14" s="4"/>
      <c r="BBP14" s="4"/>
      <c r="BBQ14" s="4"/>
      <c r="BBR14" s="4"/>
      <c r="BBS14" s="4"/>
      <c r="BBW14" s="4"/>
      <c r="BBX14" s="4"/>
      <c r="BBY14" s="4"/>
      <c r="BBZ14" s="4"/>
      <c r="BCA14" s="4"/>
      <c r="BCB14" s="4"/>
      <c r="BCC14" s="4"/>
      <c r="BCD14" s="4"/>
      <c r="BCE14" s="4"/>
      <c r="BCF14" s="4"/>
      <c r="BCG14" s="4"/>
      <c r="BCH14" s="4"/>
      <c r="BCL14" s="4"/>
      <c r="BCM14" s="4"/>
      <c r="BCN14" s="4"/>
      <c r="BCO14" s="4"/>
      <c r="BCP14" s="4"/>
      <c r="BCQ14" s="4"/>
      <c r="BCR14" s="4"/>
      <c r="BCS14" s="4"/>
      <c r="BCT14" s="4"/>
      <c r="BCU14" s="4"/>
      <c r="BCV14" s="4"/>
      <c r="BCW14" s="4"/>
      <c r="BDA14" s="4"/>
      <c r="BDB14" s="4"/>
      <c r="BDC14" s="4"/>
      <c r="BDD14" s="4"/>
      <c r="BDE14" s="4"/>
      <c r="BDF14" s="4"/>
      <c r="BDG14" s="4"/>
      <c r="BDH14" s="4"/>
      <c r="BDI14" s="4"/>
      <c r="BDJ14" s="4"/>
      <c r="BDK14" s="4"/>
      <c r="BDL14" s="4"/>
      <c r="BDP14" s="4"/>
      <c r="BDQ14" s="4"/>
      <c r="BDR14" s="4"/>
      <c r="BDS14" s="4"/>
      <c r="BDT14" s="4"/>
      <c r="BDU14" s="4"/>
      <c r="BDV14" s="4"/>
      <c r="BDW14" s="4"/>
      <c r="BDX14" s="4"/>
      <c r="BDY14" s="4"/>
      <c r="BDZ14" s="4"/>
      <c r="BEA14" s="4"/>
      <c r="BEE14" s="4"/>
      <c r="BEF14" s="4"/>
      <c r="BEG14" s="4"/>
      <c r="BEH14" s="4"/>
      <c r="BEI14" s="4"/>
      <c r="BEJ14" s="4"/>
      <c r="BEK14" s="4"/>
      <c r="BEL14" s="4"/>
      <c r="BEM14" s="4"/>
      <c r="BEN14" s="4"/>
      <c r="BEO14" s="4"/>
      <c r="BEP14" s="4"/>
      <c r="BET14" s="4"/>
      <c r="BEU14" s="4"/>
      <c r="BEV14" s="4"/>
      <c r="BEW14" s="4"/>
      <c r="BEX14" s="4"/>
      <c r="BEY14" s="4"/>
      <c r="BEZ14" s="4"/>
      <c r="BFA14" s="4"/>
      <c r="BFB14" s="4"/>
      <c r="BFC14" s="4"/>
      <c r="BFD14" s="4"/>
      <c r="BFE14" s="4"/>
      <c r="BFI14" s="4"/>
      <c r="BFJ14" s="4"/>
      <c r="BFK14" s="4"/>
      <c r="BFL14" s="4"/>
      <c r="BFM14" s="4"/>
      <c r="BFN14" s="4"/>
      <c r="BFO14" s="4"/>
      <c r="BFP14" s="4"/>
      <c r="BFQ14" s="4"/>
      <c r="BFR14" s="4"/>
      <c r="BFS14" s="4"/>
      <c r="BFT14" s="4"/>
      <c r="BFX14" s="4"/>
      <c r="BFY14" s="4"/>
      <c r="BFZ14" s="4"/>
      <c r="BGA14" s="4"/>
      <c r="BGB14" s="4"/>
      <c r="BGC14" s="4"/>
      <c r="BGD14" s="4"/>
      <c r="BGE14" s="4"/>
      <c r="BGF14" s="4"/>
      <c r="BGG14" s="4"/>
      <c r="BGH14" s="4"/>
      <c r="BGI14" s="4"/>
      <c r="BGM14" s="4"/>
      <c r="BGN14" s="4"/>
      <c r="BGO14" s="4"/>
      <c r="BGP14" s="4"/>
      <c r="BGQ14" s="4"/>
      <c r="BGR14" s="4"/>
      <c r="BGS14" s="4"/>
      <c r="BGT14" s="4"/>
      <c r="BGU14" s="4"/>
      <c r="BGV14" s="4"/>
      <c r="BGW14" s="4"/>
      <c r="BGX14" s="4"/>
      <c r="BHB14" s="4"/>
      <c r="BHC14" s="4"/>
      <c r="BHD14" s="4"/>
      <c r="BHE14" s="4"/>
      <c r="BHF14" s="4"/>
      <c r="BHG14" s="4"/>
      <c r="BHH14" s="4"/>
      <c r="BHI14" s="4"/>
      <c r="BHJ14" s="4"/>
      <c r="BHK14" s="4"/>
      <c r="BHL14" s="4"/>
      <c r="BHM14" s="4"/>
      <c r="BHQ14" s="4"/>
      <c r="BHR14" s="4"/>
      <c r="BHS14" s="4"/>
      <c r="BHT14" s="4"/>
      <c r="BHU14" s="4"/>
      <c r="BHV14" s="4"/>
      <c r="BHW14" s="4"/>
      <c r="BHX14" s="4"/>
      <c r="BHY14" s="4"/>
      <c r="BHZ14" s="4"/>
      <c r="BIA14" s="4"/>
      <c r="BIB14" s="4"/>
      <c r="BIF14" s="4"/>
      <c r="BIG14" s="4"/>
      <c r="BIH14" s="4"/>
      <c r="BII14" s="4"/>
      <c r="BIJ14" s="4"/>
      <c r="BIK14" s="4"/>
      <c r="BIL14" s="4"/>
      <c r="BIM14" s="4"/>
      <c r="BIN14" s="4"/>
      <c r="BIO14" s="4"/>
      <c r="BIP14" s="4"/>
      <c r="BIQ14" s="4"/>
      <c r="BIU14" s="4"/>
      <c r="BIV14" s="4"/>
      <c r="BIW14" s="4"/>
      <c r="BIX14" s="4"/>
      <c r="BIY14" s="4"/>
      <c r="BIZ14" s="4"/>
      <c r="BJA14" s="4"/>
      <c r="BJB14" s="4"/>
      <c r="BJC14" s="4"/>
      <c r="BJD14" s="4"/>
      <c r="BJE14" s="4"/>
      <c r="BJF14" s="4"/>
      <c r="BJJ14" s="4"/>
      <c r="BJK14" s="4"/>
      <c r="BJL14" s="4"/>
      <c r="BJM14" s="4"/>
      <c r="BJN14" s="4"/>
      <c r="BJO14" s="4"/>
      <c r="BJP14" s="4"/>
      <c r="BJQ14" s="4"/>
      <c r="BJR14" s="4"/>
      <c r="BJS14" s="4"/>
      <c r="BJT14" s="4"/>
      <c r="BJU14" s="4"/>
      <c r="BJY14" s="4"/>
      <c r="BJZ14" s="4"/>
      <c r="BKA14" s="4"/>
      <c r="BKB14" s="4"/>
      <c r="BKC14" s="4"/>
      <c r="BKD14" s="4"/>
      <c r="BKE14" s="4"/>
      <c r="BKF14" s="4"/>
      <c r="BKG14" s="4"/>
      <c r="BKH14" s="4"/>
      <c r="BKI14" s="4"/>
      <c r="BKJ14" s="4"/>
      <c r="BKN14" s="4"/>
      <c r="BKO14" s="4"/>
      <c r="BKP14" s="4"/>
      <c r="BKQ14" s="4"/>
      <c r="BKR14" s="4"/>
      <c r="BKS14" s="4"/>
      <c r="BKT14" s="4"/>
      <c r="BKU14" s="4"/>
      <c r="BKV14" s="4"/>
      <c r="BKW14" s="4"/>
      <c r="BKX14" s="4"/>
      <c r="BKY14" s="4"/>
      <c r="BLC14" s="4"/>
      <c r="BLD14" s="4"/>
      <c r="BLE14" s="4"/>
      <c r="BLF14" s="4"/>
      <c r="BLG14" s="4"/>
      <c r="BLH14" s="4"/>
      <c r="BLI14" s="4"/>
      <c r="BLJ14" s="4"/>
      <c r="BLK14" s="4"/>
      <c r="BLL14" s="4"/>
      <c r="BLM14" s="4"/>
      <c r="BLN14" s="4"/>
      <c r="BLR14" s="4"/>
      <c r="BLS14" s="4"/>
      <c r="BLT14" s="4"/>
      <c r="BLU14" s="4"/>
      <c r="BLV14" s="4"/>
      <c r="BLW14" s="4"/>
      <c r="BLX14" s="4"/>
      <c r="BLY14" s="4"/>
      <c r="BLZ14" s="4"/>
      <c r="BMA14" s="4"/>
      <c r="BMB14" s="4"/>
      <c r="BMC14" s="4"/>
      <c r="BMG14" s="4"/>
      <c r="BMH14" s="4"/>
      <c r="BMI14" s="4"/>
      <c r="BMJ14" s="4"/>
      <c r="BMK14" s="4"/>
      <c r="BML14" s="4"/>
      <c r="BMM14" s="4"/>
      <c r="BMN14" s="4"/>
      <c r="BMO14" s="4"/>
      <c r="BMP14" s="4"/>
      <c r="BMQ14" s="4"/>
      <c r="BMR14" s="4"/>
      <c r="BMV14" s="4"/>
      <c r="BMW14" s="4"/>
      <c r="BMX14" s="4"/>
      <c r="BMY14" s="4"/>
      <c r="BMZ14" s="4"/>
      <c r="BNA14" s="4"/>
      <c r="BNB14" s="4"/>
      <c r="BNC14" s="4"/>
      <c r="BND14" s="4"/>
      <c r="BNE14" s="4"/>
      <c r="BNF14" s="4"/>
      <c r="BNG14" s="4"/>
      <c r="BNK14" s="4"/>
      <c r="BNL14" s="4"/>
      <c r="BNM14" s="4"/>
      <c r="BNN14" s="4"/>
      <c r="BNO14" s="4"/>
      <c r="BNP14" s="4"/>
      <c r="BNQ14" s="4"/>
      <c r="BNR14" s="4"/>
      <c r="BNS14" s="4"/>
      <c r="BNT14" s="4"/>
      <c r="BNU14" s="4"/>
      <c r="BNV14" s="4"/>
      <c r="BNZ14" s="4"/>
      <c r="BOA14" s="4"/>
      <c r="BOB14" s="4"/>
      <c r="BOC14" s="4"/>
      <c r="BOD14" s="4"/>
      <c r="BOE14" s="4"/>
      <c r="BOF14" s="4"/>
      <c r="BOG14" s="4"/>
      <c r="BOH14" s="4"/>
      <c r="BOI14" s="4"/>
      <c r="BOJ14" s="4"/>
      <c r="BOK14" s="4"/>
      <c r="BOO14" s="4"/>
      <c r="BOP14" s="4"/>
      <c r="BOQ14" s="4"/>
      <c r="BOR14" s="4"/>
      <c r="BOS14" s="4"/>
      <c r="BOT14" s="4"/>
      <c r="BOU14" s="4"/>
      <c r="BOV14" s="4"/>
      <c r="BOW14" s="4"/>
      <c r="BOX14" s="4"/>
      <c r="BOY14" s="4"/>
      <c r="BOZ14" s="4"/>
      <c r="BPD14" s="4"/>
      <c r="BPE14" s="4"/>
      <c r="BPF14" s="4"/>
      <c r="BPG14" s="4"/>
      <c r="BPH14" s="4"/>
      <c r="BPI14" s="4"/>
      <c r="BPJ14" s="4"/>
      <c r="BPK14" s="4"/>
      <c r="BPL14" s="4"/>
      <c r="BPM14" s="4"/>
      <c r="BPN14" s="4"/>
      <c r="BPO14" s="4"/>
      <c r="BPS14" s="4"/>
      <c r="BPT14" s="4"/>
      <c r="BPU14" s="4"/>
      <c r="BPV14" s="4"/>
      <c r="BPW14" s="4"/>
      <c r="BPX14" s="4"/>
      <c r="BPY14" s="4"/>
      <c r="BPZ14" s="4"/>
      <c r="BQA14" s="4"/>
      <c r="BQB14" s="4"/>
      <c r="BQC14" s="4"/>
      <c r="BQD14" s="4"/>
      <c r="BQH14" s="4"/>
      <c r="BQI14" s="4"/>
      <c r="BQJ14" s="4"/>
      <c r="BQK14" s="4"/>
      <c r="BQL14" s="4"/>
      <c r="BQM14" s="4"/>
      <c r="BQN14" s="4"/>
      <c r="BQO14" s="4"/>
      <c r="BQP14" s="4"/>
      <c r="BQQ14" s="4"/>
      <c r="BQR14" s="4"/>
      <c r="BQS14" s="4"/>
      <c r="BQW14" s="4"/>
      <c r="BQX14" s="4"/>
      <c r="BQY14" s="4"/>
      <c r="BQZ14" s="4"/>
      <c r="BRA14" s="4"/>
      <c r="BRB14" s="4"/>
      <c r="BRC14" s="4"/>
      <c r="BRD14" s="4"/>
      <c r="BRE14" s="4"/>
      <c r="BRF14" s="4"/>
      <c r="BRG14" s="4"/>
      <c r="BRH14" s="4"/>
      <c r="BRL14" s="4"/>
      <c r="BRM14" s="4"/>
      <c r="BRN14" s="4"/>
      <c r="BRO14" s="4"/>
      <c r="BRP14" s="4"/>
      <c r="BRQ14" s="4"/>
      <c r="BRR14" s="4"/>
      <c r="BRS14" s="4"/>
      <c r="BRT14" s="4"/>
      <c r="BRU14" s="4"/>
      <c r="BRV14" s="4"/>
      <c r="BRW14" s="4"/>
      <c r="BSA14" s="4"/>
      <c r="BSB14" s="4"/>
      <c r="BSC14" s="4"/>
      <c r="BSD14" s="4"/>
      <c r="BSE14" s="4"/>
      <c r="BSF14" s="4"/>
      <c r="BSG14" s="4"/>
      <c r="BSH14" s="4"/>
      <c r="BSI14" s="4"/>
      <c r="BSJ14" s="4"/>
      <c r="BSK14" s="4"/>
      <c r="BSL14" s="4"/>
      <c r="BSP14" s="4"/>
      <c r="BSQ14" s="4"/>
      <c r="BSR14" s="4"/>
      <c r="BSS14" s="4"/>
      <c r="BST14" s="4"/>
      <c r="BSU14" s="4"/>
      <c r="BSV14" s="4"/>
      <c r="BSW14" s="4"/>
      <c r="BSX14" s="4"/>
      <c r="BSY14" s="4"/>
      <c r="BSZ14" s="4"/>
      <c r="BTA14" s="4"/>
      <c r="BTE14" s="4"/>
      <c r="BTF14" s="4"/>
      <c r="BTG14" s="4"/>
      <c r="BTH14" s="4"/>
      <c r="BTI14" s="4"/>
      <c r="BTJ14" s="4"/>
      <c r="BTK14" s="4"/>
      <c r="BTL14" s="4"/>
      <c r="BTM14" s="4"/>
      <c r="BTN14" s="4"/>
      <c r="BTO14" s="4"/>
      <c r="BTP14" s="4"/>
      <c r="BTT14" s="4"/>
      <c r="BTU14" s="4"/>
      <c r="BTV14" s="4"/>
      <c r="BTW14" s="4"/>
      <c r="BTX14" s="4"/>
      <c r="BTY14" s="4"/>
      <c r="BTZ14" s="4"/>
      <c r="BUA14" s="4"/>
      <c r="BUB14" s="4"/>
      <c r="BUC14" s="4"/>
      <c r="BUD14" s="4"/>
      <c r="BUE14" s="4"/>
      <c r="BUI14" s="4"/>
      <c r="BUJ14" s="4"/>
      <c r="BUK14" s="4"/>
      <c r="BUL14" s="4"/>
      <c r="BUM14" s="4"/>
      <c r="BUN14" s="4"/>
      <c r="BUO14" s="4"/>
      <c r="BUP14" s="4"/>
      <c r="BUQ14" s="4"/>
      <c r="BUR14" s="4"/>
      <c r="BUS14" s="4"/>
      <c r="BUT14" s="4"/>
      <c r="BUX14" s="4"/>
      <c r="BUY14" s="4"/>
      <c r="BUZ14" s="4"/>
      <c r="BVA14" s="4"/>
      <c r="BVB14" s="4"/>
      <c r="BVC14" s="4"/>
      <c r="BVD14" s="4"/>
      <c r="BVE14" s="4"/>
      <c r="BVF14" s="4"/>
      <c r="BVG14" s="4"/>
      <c r="BVH14" s="4"/>
      <c r="BVI14" s="4"/>
      <c r="BVM14" s="4"/>
      <c r="BVN14" s="4"/>
      <c r="BVO14" s="4"/>
      <c r="BVP14" s="4"/>
      <c r="BVQ14" s="4"/>
      <c r="BVR14" s="4"/>
      <c r="BVS14" s="4"/>
      <c r="BVT14" s="4"/>
      <c r="BVU14" s="4"/>
      <c r="BVV14" s="4"/>
      <c r="BVW14" s="4"/>
      <c r="BVX14" s="4"/>
      <c r="BWB14" s="4"/>
      <c r="BWC14" s="4"/>
      <c r="BWD14" s="4"/>
      <c r="BWE14" s="4"/>
      <c r="BWF14" s="4"/>
      <c r="BWG14" s="4"/>
      <c r="BWH14" s="4"/>
      <c r="BWI14" s="4"/>
      <c r="BWJ14" s="4"/>
      <c r="BWK14" s="4"/>
      <c r="BWL14" s="4"/>
      <c r="BWM14" s="4"/>
      <c r="BWQ14" s="4"/>
      <c r="BWR14" s="4"/>
      <c r="BWS14" s="4"/>
      <c r="BWT14" s="4"/>
      <c r="BWU14" s="4"/>
      <c r="BWV14" s="4"/>
      <c r="BWW14" s="4"/>
      <c r="BWX14" s="4"/>
      <c r="BWY14" s="4"/>
      <c r="BWZ14" s="4"/>
      <c r="BXA14" s="4"/>
      <c r="BXB14" s="4"/>
      <c r="BXF14" s="4"/>
      <c r="BXG14" s="4"/>
      <c r="BXH14" s="4"/>
      <c r="BXI14" s="4"/>
      <c r="BXJ14" s="4"/>
      <c r="BXK14" s="4"/>
      <c r="BXL14" s="4"/>
      <c r="BXM14" s="4"/>
      <c r="BXN14" s="4"/>
      <c r="BXO14" s="4"/>
      <c r="BXP14" s="4"/>
      <c r="BXQ14" s="4"/>
      <c r="BXU14" s="4"/>
      <c r="BXV14" s="4"/>
      <c r="BXW14" s="4"/>
      <c r="BXX14" s="4"/>
      <c r="BXY14" s="4"/>
      <c r="BXZ14" s="4"/>
      <c r="BYA14" s="4"/>
      <c r="BYB14" s="4"/>
      <c r="BYC14" s="4"/>
      <c r="BYD14" s="4"/>
      <c r="BYE14" s="4"/>
      <c r="BYF14" s="4"/>
      <c r="BYJ14" s="4"/>
      <c r="BYK14" s="4"/>
      <c r="BYL14" s="4"/>
      <c r="BYM14" s="4"/>
      <c r="BYN14" s="4"/>
      <c r="BYO14" s="4"/>
      <c r="BYP14" s="4"/>
      <c r="BYQ14" s="4"/>
      <c r="BYR14" s="4"/>
      <c r="BYS14" s="4"/>
      <c r="BYT14" s="4"/>
      <c r="BYU14" s="4"/>
      <c r="BYY14" s="4"/>
      <c r="BYZ14" s="4"/>
      <c r="BZA14" s="4"/>
      <c r="BZB14" s="4"/>
      <c r="BZC14" s="4"/>
      <c r="BZD14" s="4"/>
      <c r="BZE14" s="4"/>
      <c r="BZF14" s="4"/>
      <c r="BZG14" s="4"/>
      <c r="BZH14" s="4"/>
      <c r="BZI14" s="4"/>
      <c r="BZJ14" s="4"/>
      <c r="BZN14" s="4"/>
      <c r="BZO14" s="4"/>
      <c r="BZP14" s="4"/>
      <c r="BZQ14" s="4"/>
      <c r="BZR14" s="4"/>
      <c r="BZS14" s="4"/>
      <c r="BZT14" s="4"/>
      <c r="BZU14" s="4"/>
      <c r="BZV14" s="4"/>
      <c r="BZW14" s="4"/>
      <c r="BZX14" s="4"/>
      <c r="BZY14" s="4"/>
      <c r="CAC14" s="4"/>
      <c r="CAD14" s="4"/>
      <c r="CAE14" s="4"/>
      <c r="CAF14" s="4"/>
      <c r="CAG14" s="4"/>
      <c r="CAH14" s="4"/>
      <c r="CAI14" s="4"/>
      <c r="CAJ14" s="4"/>
      <c r="CAK14" s="4"/>
      <c r="CAL14" s="4"/>
      <c r="CAM14" s="4"/>
      <c r="CAN14" s="4"/>
      <c r="CAR14" s="4"/>
      <c r="CAS14" s="4"/>
      <c r="CAT14" s="4"/>
      <c r="CAU14" s="4"/>
      <c r="CAV14" s="4"/>
      <c r="CAW14" s="4"/>
      <c r="CAX14" s="4"/>
      <c r="CAY14" s="4"/>
      <c r="CAZ14" s="4"/>
      <c r="CBA14" s="4"/>
      <c r="CBB14" s="4"/>
      <c r="CBC14" s="4"/>
      <c r="CBG14" s="4"/>
      <c r="CBH14" s="4"/>
      <c r="CBI14" s="4"/>
      <c r="CBJ14" s="4"/>
      <c r="CBK14" s="4"/>
      <c r="CBL14" s="4"/>
      <c r="CBM14" s="4"/>
      <c r="CBN14" s="4"/>
      <c r="CBO14" s="4"/>
      <c r="CBP14" s="4"/>
      <c r="CBQ14" s="4"/>
      <c r="CBR14" s="4"/>
      <c r="CBV14" s="4"/>
      <c r="CBW14" s="4"/>
      <c r="CBX14" s="4"/>
      <c r="CBY14" s="4"/>
      <c r="CBZ14" s="4"/>
      <c r="CCA14" s="4"/>
      <c r="CCB14" s="4"/>
      <c r="CCC14" s="4"/>
      <c r="CCD14" s="4"/>
      <c r="CCE14" s="4"/>
      <c r="CCF14" s="4"/>
      <c r="CCG14" s="4"/>
      <c r="CCK14" s="4"/>
      <c r="CCL14" s="4"/>
      <c r="CCM14" s="4"/>
      <c r="CCN14" s="4"/>
      <c r="CCO14" s="4"/>
      <c r="CCP14" s="4"/>
      <c r="CCQ14" s="4"/>
      <c r="CCR14" s="4"/>
      <c r="CCS14" s="4"/>
      <c r="CCT14" s="4"/>
      <c r="CCU14" s="4"/>
      <c r="CCV14" s="4"/>
      <c r="CCZ14" s="4"/>
      <c r="CDA14" s="4"/>
      <c r="CDB14" s="4"/>
      <c r="CDC14" s="4"/>
      <c r="CDD14" s="4"/>
      <c r="CDE14" s="4"/>
      <c r="CDF14" s="4"/>
      <c r="CDG14" s="4"/>
      <c r="CDH14" s="4"/>
      <c r="CDI14" s="4"/>
      <c r="CDJ14" s="4"/>
      <c r="CDK14" s="4"/>
      <c r="CDO14" s="4"/>
      <c r="CDP14" s="4"/>
      <c r="CDQ14" s="4"/>
      <c r="CDR14" s="4"/>
      <c r="CDS14" s="4"/>
      <c r="CDT14" s="4"/>
      <c r="CDU14" s="4"/>
      <c r="CDV14" s="4"/>
      <c r="CDW14" s="4"/>
      <c r="CDX14" s="4"/>
      <c r="CDY14" s="4"/>
      <c r="CDZ14" s="4"/>
      <c r="CED14" s="4"/>
      <c r="CEE14" s="4"/>
      <c r="CEF14" s="4"/>
      <c r="CEG14" s="4"/>
      <c r="CEH14" s="4"/>
      <c r="CEI14" s="4"/>
      <c r="CEJ14" s="4"/>
      <c r="CEK14" s="4"/>
      <c r="CEL14" s="4"/>
      <c r="CEM14" s="4"/>
      <c r="CEN14" s="4"/>
      <c r="CEO14" s="4"/>
      <c r="CES14" s="4"/>
      <c r="CET14" s="4"/>
      <c r="CEU14" s="4"/>
      <c r="CEV14" s="4"/>
      <c r="CEW14" s="4"/>
      <c r="CEX14" s="4"/>
      <c r="CEY14" s="4"/>
      <c r="CEZ14" s="4"/>
      <c r="CFA14" s="4"/>
      <c r="CFB14" s="4"/>
      <c r="CFC14" s="4"/>
      <c r="CFD14" s="4"/>
      <c r="CFH14" s="4"/>
      <c r="CFI14" s="4"/>
      <c r="CFJ14" s="4"/>
      <c r="CFK14" s="4"/>
      <c r="CFL14" s="4"/>
      <c r="CFM14" s="4"/>
      <c r="CFN14" s="4"/>
      <c r="CFO14" s="4"/>
      <c r="CFP14" s="4"/>
      <c r="CFQ14" s="4"/>
      <c r="CFR14" s="4"/>
      <c r="CFS14" s="4"/>
      <c r="CFW14" s="4"/>
      <c r="CFX14" s="4"/>
      <c r="CFY14" s="4"/>
      <c r="CFZ14" s="4"/>
      <c r="CGA14" s="4"/>
      <c r="CGB14" s="4"/>
      <c r="CGC14" s="4"/>
      <c r="CGD14" s="4"/>
      <c r="CGE14" s="4"/>
      <c r="CGF14" s="4"/>
      <c r="CGG14" s="4"/>
      <c r="CGH14" s="4"/>
      <c r="CGL14" s="4"/>
      <c r="CGM14" s="4"/>
      <c r="CGN14" s="4"/>
      <c r="CGO14" s="4"/>
      <c r="CGP14" s="4"/>
      <c r="CGQ14" s="4"/>
      <c r="CGR14" s="4"/>
      <c r="CGS14" s="4"/>
      <c r="CGT14" s="4"/>
      <c r="CGU14" s="4"/>
      <c r="CGV14" s="4"/>
      <c r="CGW14" s="4"/>
      <c r="CHA14" s="4"/>
      <c r="CHB14" s="4"/>
      <c r="CHC14" s="4"/>
      <c r="CHD14" s="4"/>
      <c r="CHE14" s="4"/>
      <c r="CHF14" s="4"/>
      <c r="CHG14" s="4"/>
      <c r="CHH14" s="4"/>
      <c r="CHI14" s="4"/>
      <c r="CHJ14" s="4"/>
      <c r="CHK14" s="4"/>
      <c r="CHL14" s="4"/>
      <c r="CHP14" s="4"/>
      <c r="CHQ14" s="4"/>
      <c r="CHR14" s="4"/>
      <c r="CHS14" s="4"/>
      <c r="CHT14" s="4"/>
      <c r="CHU14" s="4"/>
      <c r="CHV14" s="4"/>
      <c r="CHW14" s="4"/>
      <c r="CHX14" s="4"/>
      <c r="CHY14" s="4"/>
      <c r="CHZ14" s="4"/>
      <c r="CIA14" s="4"/>
      <c r="CIE14" s="4"/>
      <c r="CIF14" s="4"/>
      <c r="CIG14" s="4"/>
      <c r="CIH14" s="4"/>
      <c r="CII14" s="4"/>
      <c r="CIJ14" s="4"/>
      <c r="CIK14" s="4"/>
      <c r="CIL14" s="4"/>
      <c r="CIM14" s="4"/>
      <c r="CIN14" s="4"/>
      <c r="CIO14" s="4"/>
      <c r="CIP14" s="4"/>
      <c r="CIT14" s="4"/>
      <c r="CIU14" s="4"/>
      <c r="CIV14" s="4"/>
      <c r="CIW14" s="4"/>
      <c r="CIX14" s="4"/>
      <c r="CIY14" s="4"/>
      <c r="CIZ14" s="4"/>
      <c r="CJA14" s="4"/>
      <c r="CJB14" s="4"/>
      <c r="CJC14" s="4"/>
      <c r="CJD14" s="4"/>
      <c r="CJE14" s="4"/>
      <c r="CJI14" s="4"/>
      <c r="CJJ14" s="4"/>
      <c r="CJK14" s="4"/>
      <c r="CJL14" s="4"/>
      <c r="CJM14" s="4"/>
      <c r="CJN14" s="4"/>
      <c r="CJO14" s="4"/>
      <c r="CJP14" s="4"/>
      <c r="CJQ14" s="4"/>
      <c r="CJR14" s="4"/>
      <c r="CJS14" s="4"/>
      <c r="CJT14" s="4"/>
      <c r="CJX14" s="4"/>
      <c r="CJY14" s="4"/>
      <c r="CJZ14" s="4"/>
      <c r="CKA14" s="4"/>
      <c r="CKB14" s="4"/>
      <c r="CKC14" s="4"/>
      <c r="CKD14" s="4"/>
      <c r="CKE14" s="4"/>
      <c r="CKF14" s="4"/>
      <c r="CKG14" s="4"/>
      <c r="CKH14" s="4"/>
      <c r="CKI14" s="4"/>
      <c r="CKM14" s="4"/>
      <c r="CKN14" s="4"/>
      <c r="CKO14" s="4"/>
      <c r="CKP14" s="4"/>
      <c r="CKQ14" s="4"/>
      <c r="CKR14" s="4"/>
      <c r="CKS14" s="4"/>
      <c r="CKT14" s="4"/>
      <c r="CKU14" s="4"/>
      <c r="CKV14" s="4"/>
      <c r="CKW14" s="4"/>
      <c r="CKX14" s="4"/>
      <c r="CLB14" s="4"/>
      <c r="CLC14" s="4"/>
      <c r="CLD14" s="4"/>
      <c r="CLE14" s="4"/>
      <c r="CLF14" s="4"/>
      <c r="CLG14" s="4"/>
      <c r="CLH14" s="4"/>
      <c r="CLI14" s="4"/>
      <c r="CLJ14" s="4"/>
      <c r="CLK14" s="4"/>
      <c r="CLL14" s="4"/>
      <c r="CLM14" s="4"/>
      <c r="CLQ14" s="4"/>
      <c r="CLR14" s="4"/>
      <c r="CLS14" s="4"/>
      <c r="CLT14" s="4"/>
      <c r="CLU14" s="4"/>
      <c r="CLV14" s="4"/>
      <c r="CLW14" s="4"/>
      <c r="CLX14" s="4"/>
      <c r="CLY14" s="4"/>
      <c r="CLZ14" s="4"/>
      <c r="CMA14" s="4"/>
      <c r="CMB14" s="4"/>
      <c r="CMF14" s="4"/>
      <c r="CMG14" s="4"/>
      <c r="CMH14" s="4"/>
      <c r="CMI14" s="4"/>
      <c r="CMJ14" s="4"/>
      <c r="CMK14" s="4"/>
      <c r="CML14" s="4"/>
      <c r="CMM14" s="4"/>
      <c r="CMN14" s="4"/>
      <c r="CMO14" s="4"/>
      <c r="CMP14" s="4"/>
      <c r="CMQ14" s="4"/>
      <c r="CMU14" s="4"/>
      <c r="CMV14" s="4"/>
      <c r="CMW14" s="4"/>
      <c r="CMX14" s="4"/>
      <c r="CMY14" s="4"/>
      <c r="CMZ14" s="4"/>
      <c r="CNA14" s="4"/>
      <c r="CNB14" s="4"/>
      <c r="CNC14" s="4"/>
      <c r="CND14" s="4"/>
      <c r="CNE14" s="4"/>
      <c r="CNF14" s="4"/>
      <c r="CNJ14" s="4"/>
      <c r="CNK14" s="4"/>
      <c r="CNL14" s="4"/>
      <c r="CNM14" s="4"/>
      <c r="CNN14" s="4"/>
      <c r="CNO14" s="4"/>
      <c r="CNP14" s="4"/>
      <c r="CNQ14" s="4"/>
      <c r="CNR14" s="4"/>
      <c r="CNS14" s="4"/>
      <c r="CNT14" s="4"/>
      <c r="CNU14" s="4"/>
      <c r="CNY14" s="4"/>
      <c r="CNZ14" s="4"/>
      <c r="COA14" s="4"/>
      <c r="COB14" s="4"/>
      <c r="COC14" s="4"/>
      <c r="COD14" s="4"/>
      <c r="COE14" s="4"/>
      <c r="COF14" s="4"/>
      <c r="COG14" s="4"/>
      <c r="COH14" s="4"/>
      <c r="COI14" s="4"/>
      <c r="COJ14" s="4"/>
      <c r="CON14" s="4"/>
      <c r="COO14" s="4"/>
      <c r="COP14" s="4"/>
      <c r="COQ14" s="4"/>
      <c r="COR14" s="4"/>
      <c r="COS14" s="4"/>
      <c r="COT14" s="4"/>
      <c r="COU14" s="4"/>
      <c r="COV14" s="4"/>
      <c r="COW14" s="4"/>
      <c r="COX14" s="4"/>
      <c r="COY14" s="4"/>
      <c r="CPC14" s="4"/>
      <c r="CPD14" s="4"/>
      <c r="CPE14" s="4"/>
      <c r="CPF14" s="4"/>
      <c r="CPG14" s="4"/>
      <c r="CPH14" s="4"/>
      <c r="CPI14" s="4"/>
      <c r="CPJ14" s="4"/>
      <c r="CPK14" s="4"/>
      <c r="CPL14" s="4"/>
      <c r="CPM14" s="4"/>
      <c r="CPN14" s="4"/>
      <c r="CPR14" s="4"/>
      <c r="CPS14" s="4"/>
      <c r="CPT14" s="4"/>
      <c r="CPU14" s="4"/>
      <c r="CPV14" s="4"/>
      <c r="CPW14" s="4"/>
      <c r="CPX14" s="4"/>
      <c r="CPY14" s="4"/>
      <c r="CPZ14" s="4"/>
      <c r="CQA14" s="4"/>
      <c r="CQB14" s="4"/>
      <c r="CQC14" s="4"/>
      <c r="CQG14" s="4"/>
      <c r="CQH14" s="4"/>
      <c r="CQI14" s="4"/>
      <c r="CQJ14" s="4"/>
      <c r="CQK14" s="4"/>
      <c r="CQL14" s="4"/>
      <c r="CQM14" s="4"/>
      <c r="CQN14" s="4"/>
      <c r="CQO14" s="4"/>
      <c r="CQP14" s="4"/>
      <c r="CQQ14" s="4"/>
      <c r="CQR14" s="4"/>
      <c r="CQV14" s="4"/>
      <c r="CQW14" s="4"/>
      <c r="CQX14" s="4"/>
      <c r="CQY14" s="4"/>
      <c r="CQZ14" s="4"/>
      <c r="CRA14" s="4"/>
      <c r="CRB14" s="4"/>
      <c r="CRC14" s="4"/>
      <c r="CRD14" s="4"/>
      <c r="CRE14" s="4"/>
      <c r="CRF14" s="4"/>
      <c r="CRG14" s="4"/>
      <c r="CRK14" s="4"/>
      <c r="CRL14" s="4"/>
      <c r="CRM14" s="4"/>
      <c r="CRN14" s="4"/>
      <c r="CRO14" s="4"/>
      <c r="CRP14" s="4"/>
      <c r="CRQ14" s="4"/>
      <c r="CRR14" s="4"/>
      <c r="CRS14" s="4"/>
      <c r="CRT14" s="4"/>
      <c r="CRU14" s="4"/>
      <c r="CRV14" s="4"/>
      <c r="CRZ14" s="4"/>
      <c r="CSA14" s="4"/>
      <c r="CSB14" s="4"/>
      <c r="CSC14" s="4"/>
      <c r="CSD14" s="4"/>
      <c r="CSE14" s="4"/>
      <c r="CSF14" s="4"/>
      <c r="CSG14" s="4"/>
      <c r="CSH14" s="4"/>
      <c r="CSI14" s="4"/>
      <c r="CSJ14" s="4"/>
      <c r="CSK14" s="4"/>
      <c r="CSO14" s="4"/>
      <c r="CSP14" s="4"/>
      <c r="CSQ14" s="4"/>
      <c r="CSR14" s="4"/>
      <c r="CSS14" s="4"/>
      <c r="CST14" s="4"/>
      <c r="CSU14" s="4"/>
      <c r="CSV14" s="4"/>
      <c r="CSW14" s="4"/>
      <c r="CSX14" s="4"/>
      <c r="CSY14" s="4"/>
      <c r="CSZ14" s="4"/>
      <c r="CTD14" s="4"/>
      <c r="CTE14" s="4"/>
      <c r="CTF14" s="4"/>
      <c r="CTG14" s="4"/>
      <c r="CTH14" s="4"/>
      <c r="CTI14" s="4"/>
      <c r="CTJ14" s="4"/>
      <c r="CTK14" s="4"/>
      <c r="CTL14" s="4"/>
      <c r="CTM14" s="4"/>
      <c r="CTN14" s="4"/>
      <c r="CTO14" s="4"/>
      <c r="CTS14" s="4"/>
      <c r="CTT14" s="4"/>
      <c r="CTU14" s="4"/>
      <c r="CTV14" s="4"/>
      <c r="CTW14" s="4"/>
      <c r="CTX14" s="4"/>
      <c r="CTY14" s="4"/>
      <c r="CTZ14" s="4"/>
      <c r="CUA14" s="4"/>
      <c r="CUB14" s="4"/>
      <c r="CUC14" s="4"/>
      <c r="CUD14" s="4"/>
      <c r="CUH14" s="4"/>
      <c r="CUI14" s="4"/>
      <c r="CUJ14" s="4"/>
      <c r="CUK14" s="4"/>
      <c r="CUL14" s="4"/>
      <c r="CUM14" s="4"/>
      <c r="CUN14" s="4"/>
      <c r="CUO14" s="4"/>
      <c r="CUP14" s="4"/>
      <c r="CUQ14" s="4"/>
      <c r="CUR14" s="4"/>
      <c r="CUS14" s="4"/>
      <c r="CUW14" s="4"/>
      <c r="CUX14" s="4"/>
      <c r="CUY14" s="4"/>
      <c r="CUZ14" s="4"/>
      <c r="CVA14" s="4"/>
      <c r="CVB14" s="4"/>
      <c r="CVC14" s="4"/>
      <c r="CVD14" s="4"/>
      <c r="CVE14" s="4"/>
      <c r="CVF14" s="4"/>
      <c r="CVG14" s="4"/>
      <c r="CVH14" s="4"/>
      <c r="CVL14" s="4"/>
      <c r="CVM14" s="4"/>
      <c r="CVN14" s="4"/>
      <c r="CVO14" s="4"/>
      <c r="CVP14" s="4"/>
      <c r="CVQ14" s="4"/>
      <c r="CVR14" s="4"/>
      <c r="CVS14" s="4"/>
      <c r="CVT14" s="4"/>
      <c r="CVU14" s="4"/>
      <c r="CVV14" s="4"/>
      <c r="CVW14" s="4"/>
      <c r="CWA14" s="4"/>
      <c r="CWB14" s="4"/>
      <c r="CWC14" s="4"/>
      <c r="CWD14" s="4"/>
      <c r="CWE14" s="4"/>
      <c r="CWF14" s="4"/>
      <c r="CWG14" s="4"/>
      <c r="CWH14" s="4"/>
      <c r="CWI14" s="4"/>
      <c r="CWJ14" s="4"/>
      <c r="CWK14" s="4"/>
      <c r="CWL14" s="4"/>
      <c r="CWP14" s="4"/>
      <c r="CWQ14" s="4"/>
      <c r="CWR14" s="4"/>
      <c r="CWS14" s="4"/>
      <c r="CWT14" s="4"/>
      <c r="CWU14" s="4"/>
      <c r="CWV14" s="4"/>
      <c r="CWW14" s="4"/>
      <c r="CWX14" s="4"/>
      <c r="CWY14" s="4"/>
      <c r="CWZ14" s="4"/>
      <c r="CXA14" s="4"/>
      <c r="CXE14" s="4"/>
      <c r="CXF14" s="4"/>
      <c r="CXG14" s="4"/>
      <c r="CXH14" s="4"/>
      <c r="CXI14" s="4"/>
      <c r="CXJ14" s="4"/>
      <c r="CXK14" s="4"/>
      <c r="CXL14" s="4"/>
      <c r="CXM14" s="4"/>
      <c r="CXN14" s="4"/>
      <c r="CXO14" s="4"/>
      <c r="CXP14" s="4"/>
      <c r="CXT14" s="4"/>
      <c r="CXU14" s="4"/>
      <c r="CXV14" s="4"/>
      <c r="CXW14" s="4"/>
      <c r="CXX14" s="4"/>
      <c r="CXY14" s="4"/>
      <c r="CXZ14" s="4"/>
      <c r="CYA14" s="4"/>
      <c r="CYB14" s="4"/>
      <c r="CYC14" s="4"/>
      <c r="CYD14" s="4"/>
      <c r="CYE14" s="4"/>
      <c r="CYI14" s="4"/>
      <c r="CYJ14" s="4"/>
      <c r="CYK14" s="4"/>
      <c r="CYL14" s="4"/>
      <c r="CYM14" s="4"/>
      <c r="CYN14" s="4"/>
      <c r="CYO14" s="4"/>
      <c r="CYP14" s="4"/>
      <c r="CYQ14" s="4"/>
      <c r="CYR14" s="4"/>
      <c r="CYS14" s="4"/>
      <c r="CYT14" s="4"/>
      <c r="CYX14" s="4"/>
      <c r="CYY14" s="4"/>
      <c r="CYZ14" s="4"/>
      <c r="CZA14" s="4"/>
      <c r="CZB14" s="4"/>
      <c r="CZC14" s="4"/>
      <c r="CZD14" s="4"/>
      <c r="CZE14" s="4"/>
      <c r="CZF14" s="4"/>
      <c r="CZG14" s="4"/>
      <c r="CZH14" s="4"/>
      <c r="CZI14" s="4"/>
      <c r="CZM14" s="4"/>
      <c r="CZN14" s="4"/>
      <c r="CZO14" s="4"/>
      <c r="CZP14" s="4"/>
      <c r="CZQ14" s="4"/>
      <c r="CZR14" s="4"/>
      <c r="CZS14" s="4"/>
      <c r="CZT14" s="4"/>
      <c r="CZU14" s="4"/>
      <c r="CZV14" s="4"/>
      <c r="CZW14" s="4"/>
      <c r="CZX14" s="4"/>
      <c r="DAB14" s="4"/>
      <c r="DAC14" s="4"/>
      <c r="DAD14" s="4"/>
      <c r="DAE14" s="4"/>
      <c r="DAF14" s="4"/>
      <c r="DAG14" s="4"/>
      <c r="DAH14" s="4"/>
      <c r="DAI14" s="4"/>
      <c r="DAJ14" s="4"/>
      <c r="DAK14" s="4"/>
      <c r="DAL14" s="4"/>
      <c r="DAM14" s="4"/>
      <c r="DAQ14" s="4"/>
      <c r="DAR14" s="4"/>
      <c r="DAS14" s="4"/>
      <c r="DAT14" s="4"/>
      <c r="DAU14" s="4"/>
      <c r="DAV14" s="4"/>
      <c r="DAW14" s="4"/>
      <c r="DAX14" s="4"/>
      <c r="DAY14" s="4"/>
      <c r="DAZ14" s="4"/>
      <c r="DBA14" s="4"/>
      <c r="DBB14" s="4"/>
      <c r="DBF14" s="4"/>
      <c r="DBG14" s="4"/>
      <c r="DBH14" s="4"/>
      <c r="DBI14" s="4"/>
      <c r="DBJ14" s="4"/>
      <c r="DBK14" s="4"/>
      <c r="DBL14" s="4"/>
      <c r="DBM14" s="4"/>
      <c r="DBN14" s="4"/>
      <c r="DBO14" s="4"/>
      <c r="DBP14" s="4"/>
      <c r="DBQ14" s="4"/>
      <c r="DBU14" s="4"/>
      <c r="DBV14" s="4"/>
      <c r="DBW14" s="4"/>
      <c r="DBX14" s="4"/>
      <c r="DBY14" s="4"/>
      <c r="DBZ14" s="4"/>
      <c r="DCA14" s="4"/>
      <c r="DCB14" s="4"/>
      <c r="DCC14" s="4"/>
      <c r="DCD14" s="4"/>
      <c r="DCE14" s="4"/>
      <c r="DCF14" s="4"/>
      <c r="DCJ14" s="4"/>
      <c r="DCK14" s="4"/>
      <c r="DCL14" s="4"/>
      <c r="DCM14" s="4"/>
      <c r="DCN14" s="4"/>
      <c r="DCO14" s="4"/>
      <c r="DCP14" s="4"/>
      <c r="DCQ14" s="4"/>
      <c r="DCR14" s="4"/>
      <c r="DCS14" s="4"/>
      <c r="DCT14" s="4"/>
      <c r="DCU14" s="4"/>
      <c r="DCY14" s="4"/>
      <c r="DCZ14" s="4"/>
      <c r="DDA14" s="4"/>
      <c r="DDB14" s="4"/>
      <c r="DDC14" s="4"/>
      <c r="DDD14" s="4"/>
      <c r="DDE14" s="4"/>
      <c r="DDF14" s="4"/>
      <c r="DDG14" s="4"/>
      <c r="DDH14" s="4"/>
      <c r="DDI14" s="4"/>
      <c r="DDJ14" s="4"/>
      <c r="DDN14" s="4"/>
      <c r="DDO14" s="4"/>
      <c r="DDP14" s="4"/>
      <c r="DDQ14" s="4"/>
      <c r="DDR14" s="4"/>
      <c r="DDS14" s="4"/>
      <c r="DDT14" s="4"/>
      <c r="DDU14" s="4"/>
      <c r="DDV14" s="4"/>
      <c r="DDW14" s="4"/>
      <c r="DDX14" s="4"/>
      <c r="DDY14" s="4"/>
      <c r="DEC14" s="4"/>
      <c r="DED14" s="4"/>
      <c r="DEE14" s="4"/>
      <c r="DEF14" s="4"/>
      <c r="DEG14" s="4"/>
      <c r="DEH14" s="4"/>
      <c r="DEI14" s="4"/>
      <c r="DEJ14" s="4"/>
      <c r="DEK14" s="4"/>
      <c r="DEL14" s="4"/>
      <c r="DEM14" s="4"/>
      <c r="DEN14" s="4"/>
      <c r="DER14" s="4"/>
      <c r="DES14" s="4"/>
      <c r="DET14" s="4"/>
      <c r="DEU14" s="4"/>
      <c r="DEV14" s="4"/>
      <c r="DEW14" s="4"/>
      <c r="DEX14" s="4"/>
      <c r="DEY14" s="4"/>
      <c r="DEZ14" s="4"/>
      <c r="DFA14" s="4"/>
      <c r="DFB14" s="4"/>
      <c r="DFC14" s="4"/>
      <c r="DFG14" s="4"/>
      <c r="DFH14" s="4"/>
      <c r="DFI14" s="4"/>
      <c r="DFJ14" s="4"/>
      <c r="DFK14" s="4"/>
      <c r="DFL14" s="4"/>
      <c r="DFM14" s="4"/>
      <c r="DFN14" s="4"/>
      <c r="DFO14" s="4"/>
      <c r="DFP14" s="4"/>
      <c r="DFQ14" s="4"/>
      <c r="DFR14" s="4"/>
      <c r="DFV14" s="4"/>
      <c r="DFW14" s="4"/>
      <c r="DFX14" s="4"/>
      <c r="DFY14" s="4"/>
      <c r="DFZ14" s="4"/>
      <c r="DGA14" s="4"/>
      <c r="DGB14" s="4"/>
      <c r="DGC14" s="4"/>
      <c r="DGD14" s="4"/>
      <c r="DGE14" s="4"/>
      <c r="DGF14" s="4"/>
      <c r="DGG14" s="4"/>
      <c r="DGK14" s="4"/>
      <c r="DGL14" s="4"/>
      <c r="DGM14" s="4"/>
      <c r="DGN14" s="4"/>
      <c r="DGO14" s="4"/>
      <c r="DGP14" s="4"/>
      <c r="DGQ14" s="4"/>
      <c r="DGR14" s="4"/>
      <c r="DGS14" s="4"/>
      <c r="DGT14" s="4"/>
      <c r="DGU14" s="4"/>
      <c r="DGV14" s="4"/>
      <c r="DGZ14" s="4"/>
      <c r="DHA14" s="4"/>
      <c r="DHB14" s="4"/>
      <c r="DHC14" s="4"/>
      <c r="DHD14" s="4"/>
      <c r="DHE14" s="4"/>
      <c r="DHF14" s="4"/>
      <c r="DHG14" s="4"/>
      <c r="DHH14" s="4"/>
      <c r="DHI14" s="4"/>
      <c r="DHJ14" s="4"/>
      <c r="DHK14" s="4"/>
      <c r="DHO14" s="4"/>
      <c r="DHP14" s="4"/>
      <c r="DHQ14" s="4"/>
      <c r="DHR14" s="4"/>
      <c r="DHS14" s="4"/>
      <c r="DHT14" s="4"/>
      <c r="DHU14" s="4"/>
      <c r="DHV14" s="4"/>
      <c r="DHW14" s="4"/>
      <c r="DHX14" s="4"/>
      <c r="DHY14" s="4"/>
      <c r="DHZ14" s="4"/>
      <c r="DID14" s="4"/>
      <c r="DIE14" s="4"/>
      <c r="DIF14" s="4"/>
      <c r="DIG14" s="4"/>
      <c r="DIH14" s="4"/>
      <c r="DII14" s="4"/>
      <c r="DIJ14" s="4"/>
      <c r="DIK14" s="4"/>
      <c r="DIL14" s="4"/>
      <c r="DIM14" s="4"/>
      <c r="DIN14" s="4"/>
      <c r="DIO14" s="4"/>
      <c r="DIS14" s="4"/>
      <c r="DIT14" s="4"/>
      <c r="DIU14" s="4"/>
      <c r="DIV14" s="4"/>
      <c r="DIW14" s="4"/>
      <c r="DIX14" s="4"/>
      <c r="DIY14" s="4"/>
      <c r="DIZ14" s="4"/>
      <c r="DJA14" s="4"/>
      <c r="DJB14" s="4"/>
      <c r="DJC14" s="4"/>
      <c r="DJD14" s="4"/>
      <c r="DJH14" s="4"/>
      <c r="DJI14" s="4"/>
      <c r="DJJ14" s="4"/>
      <c r="DJK14" s="4"/>
      <c r="DJL14" s="4"/>
      <c r="DJM14" s="4"/>
      <c r="DJN14" s="4"/>
      <c r="DJO14" s="4"/>
      <c r="DJP14" s="4"/>
      <c r="DJQ14" s="4"/>
      <c r="DJR14" s="4"/>
      <c r="DJS14" s="4"/>
      <c r="DJW14" s="4"/>
      <c r="DJX14" s="4"/>
      <c r="DJY14" s="4"/>
      <c r="DJZ14" s="4"/>
      <c r="DKA14" s="4"/>
      <c r="DKB14" s="4"/>
      <c r="DKC14" s="4"/>
      <c r="DKD14" s="4"/>
      <c r="DKE14" s="4"/>
      <c r="DKF14" s="4"/>
      <c r="DKG14" s="4"/>
      <c r="DKH14" s="4"/>
      <c r="DKL14" s="4"/>
      <c r="DKM14" s="4"/>
      <c r="DKN14" s="4"/>
      <c r="DKO14" s="4"/>
      <c r="DKP14" s="4"/>
      <c r="DKQ14" s="4"/>
      <c r="DKR14" s="4"/>
      <c r="DKS14" s="4"/>
      <c r="DKT14" s="4"/>
      <c r="DKU14" s="4"/>
      <c r="DKV14" s="4"/>
      <c r="DKW14" s="4"/>
      <c r="DLA14" s="4"/>
      <c r="DLB14" s="4"/>
      <c r="DLC14" s="4"/>
      <c r="DLD14" s="4"/>
      <c r="DLE14" s="4"/>
      <c r="DLF14" s="4"/>
      <c r="DLG14" s="4"/>
      <c r="DLH14" s="4"/>
      <c r="DLI14" s="4"/>
      <c r="DLJ14" s="4"/>
      <c r="DLK14" s="4"/>
      <c r="DLL14" s="4"/>
      <c r="DLP14" s="4"/>
      <c r="DLQ14" s="4"/>
      <c r="DLR14" s="4"/>
      <c r="DLS14" s="4"/>
      <c r="DLT14" s="4"/>
      <c r="DLU14" s="4"/>
      <c r="DLV14" s="4"/>
      <c r="DLW14" s="4"/>
      <c r="DLX14" s="4"/>
      <c r="DLY14" s="4"/>
      <c r="DLZ14" s="4"/>
      <c r="DMA14" s="4"/>
      <c r="DME14" s="4"/>
      <c r="DMF14" s="4"/>
      <c r="DMG14" s="4"/>
      <c r="DMH14" s="4"/>
      <c r="DMI14" s="4"/>
      <c r="DMJ14" s="4"/>
      <c r="DMK14" s="4"/>
      <c r="DML14" s="4"/>
      <c r="DMM14" s="4"/>
      <c r="DMN14" s="4"/>
      <c r="DMO14" s="4"/>
      <c r="DMP14" s="4"/>
      <c r="DMT14" s="4"/>
      <c r="DMU14" s="4"/>
      <c r="DMV14" s="4"/>
      <c r="DMW14" s="4"/>
      <c r="DMX14" s="4"/>
      <c r="DMY14" s="4"/>
      <c r="DMZ14" s="4"/>
      <c r="DNA14" s="4"/>
      <c r="DNB14" s="4"/>
      <c r="DNC14" s="4"/>
      <c r="DND14" s="4"/>
      <c r="DNE14" s="4"/>
      <c r="DNI14" s="4"/>
      <c r="DNJ14" s="4"/>
      <c r="DNK14" s="4"/>
      <c r="DNL14" s="4"/>
      <c r="DNM14" s="4"/>
      <c r="DNN14" s="4"/>
      <c r="DNO14" s="4"/>
      <c r="DNP14" s="4"/>
      <c r="DNQ14" s="4"/>
      <c r="DNR14" s="4"/>
      <c r="DNS14" s="4"/>
      <c r="DNT14" s="4"/>
      <c r="DNX14" s="4"/>
      <c r="DNY14" s="4"/>
      <c r="DNZ14" s="4"/>
      <c r="DOA14" s="4"/>
      <c r="DOB14" s="4"/>
      <c r="DOC14" s="4"/>
      <c r="DOD14" s="4"/>
      <c r="DOE14" s="4"/>
      <c r="DOF14" s="4"/>
      <c r="DOG14" s="4"/>
      <c r="DOH14" s="4"/>
      <c r="DOI14" s="4"/>
      <c r="DOM14" s="4"/>
      <c r="DON14" s="4"/>
      <c r="DOO14" s="4"/>
      <c r="DOP14" s="4"/>
      <c r="DOQ14" s="4"/>
      <c r="DOR14" s="4"/>
      <c r="DOS14" s="4"/>
      <c r="DOT14" s="4"/>
      <c r="DOU14" s="4"/>
      <c r="DOV14" s="4"/>
      <c r="DOW14" s="4"/>
      <c r="DOX14" s="4"/>
      <c r="DPB14" s="4"/>
      <c r="DPC14" s="4"/>
      <c r="DPD14" s="4"/>
      <c r="DPE14" s="4"/>
      <c r="DPF14" s="4"/>
      <c r="DPG14" s="4"/>
      <c r="DPH14" s="4"/>
      <c r="DPI14" s="4"/>
      <c r="DPJ14" s="4"/>
      <c r="DPK14" s="4"/>
      <c r="DPL14" s="4"/>
      <c r="DPM14" s="4"/>
      <c r="DPQ14" s="4"/>
      <c r="DPR14" s="4"/>
      <c r="DPS14" s="4"/>
      <c r="DPT14" s="4"/>
      <c r="DPU14" s="4"/>
      <c r="DPV14" s="4"/>
      <c r="DPW14" s="4"/>
      <c r="DPX14" s="4"/>
      <c r="DPY14" s="4"/>
      <c r="DPZ14" s="4"/>
      <c r="DQA14" s="4"/>
      <c r="DQB14" s="4"/>
      <c r="DQF14" s="4"/>
      <c r="DQG14" s="4"/>
      <c r="DQH14" s="4"/>
      <c r="DQI14" s="4"/>
      <c r="DQJ14" s="4"/>
      <c r="DQK14" s="4"/>
      <c r="DQL14" s="4"/>
      <c r="DQM14" s="4"/>
      <c r="DQN14" s="4"/>
      <c r="DQO14" s="4"/>
      <c r="DQP14" s="4"/>
      <c r="DQQ14" s="4"/>
      <c r="DQU14" s="4"/>
      <c r="DQV14" s="4"/>
      <c r="DQW14" s="4"/>
      <c r="DQX14" s="4"/>
      <c r="DQY14" s="4"/>
      <c r="DQZ14" s="4"/>
      <c r="DRA14" s="4"/>
      <c r="DRB14" s="4"/>
      <c r="DRC14" s="4"/>
      <c r="DRD14" s="4"/>
      <c r="DRE14" s="4"/>
      <c r="DRF14" s="4"/>
      <c r="DRJ14" s="4"/>
      <c r="DRK14" s="4"/>
      <c r="DRL14" s="4"/>
      <c r="DRM14" s="4"/>
      <c r="DRN14" s="4"/>
      <c r="DRO14" s="4"/>
      <c r="DRP14" s="4"/>
      <c r="DRQ14" s="4"/>
      <c r="DRR14" s="4"/>
      <c r="DRS14" s="4"/>
      <c r="DRT14" s="4"/>
      <c r="DRU14" s="4"/>
      <c r="DRY14" s="4"/>
      <c r="DRZ14" s="4"/>
      <c r="DSA14" s="4"/>
      <c r="DSB14" s="4"/>
      <c r="DSC14" s="4"/>
      <c r="DSD14" s="4"/>
      <c r="DSE14" s="4"/>
      <c r="DSF14" s="4"/>
      <c r="DSG14" s="4"/>
      <c r="DSH14" s="4"/>
      <c r="DSI14" s="4"/>
      <c r="DSJ14" s="4"/>
      <c r="DSN14" s="4"/>
      <c r="DSO14" s="4"/>
      <c r="DSP14" s="4"/>
      <c r="DSQ14" s="4"/>
      <c r="DSR14" s="4"/>
      <c r="DSS14" s="4"/>
      <c r="DST14" s="4"/>
      <c r="DSU14" s="4"/>
      <c r="DSV14" s="4"/>
      <c r="DSW14" s="4"/>
      <c r="DSX14" s="4"/>
      <c r="DSY14" s="4"/>
      <c r="DTC14" s="4"/>
      <c r="DTD14" s="4"/>
      <c r="DTE14" s="4"/>
      <c r="DTF14" s="4"/>
      <c r="DTG14" s="4"/>
      <c r="DTH14" s="4"/>
      <c r="DTI14" s="4"/>
      <c r="DTJ14" s="4"/>
      <c r="DTK14" s="4"/>
      <c r="DTL14" s="4"/>
      <c r="DTM14" s="4"/>
      <c r="DTN14" s="4"/>
      <c r="DTR14" s="4"/>
      <c r="DTS14" s="4"/>
      <c r="DTT14" s="4"/>
      <c r="DTU14" s="4"/>
      <c r="DTV14" s="4"/>
      <c r="DTW14" s="4"/>
      <c r="DTX14" s="4"/>
      <c r="DTY14" s="4"/>
      <c r="DTZ14" s="4"/>
      <c r="DUA14" s="4"/>
      <c r="DUB14" s="4"/>
      <c r="DUC14" s="4"/>
      <c r="DUG14" s="4"/>
      <c r="DUH14" s="4"/>
      <c r="DUI14" s="4"/>
      <c r="DUJ14" s="4"/>
      <c r="DUK14" s="4"/>
      <c r="DUL14" s="4"/>
      <c r="DUM14" s="4"/>
      <c r="DUN14" s="4"/>
      <c r="DUO14" s="4"/>
      <c r="DUP14" s="4"/>
      <c r="DUQ14" s="4"/>
      <c r="DUR14" s="4"/>
      <c r="DUV14" s="4"/>
      <c r="DUW14" s="4"/>
      <c r="DUX14" s="4"/>
      <c r="DUY14" s="4"/>
      <c r="DUZ14" s="4"/>
      <c r="DVA14" s="4"/>
      <c r="DVB14" s="4"/>
      <c r="DVC14" s="4"/>
      <c r="DVD14" s="4"/>
      <c r="DVE14" s="4"/>
      <c r="DVF14" s="4"/>
      <c r="DVG14" s="4"/>
      <c r="DVK14" s="4"/>
      <c r="DVL14" s="4"/>
      <c r="DVM14" s="4"/>
      <c r="DVN14" s="4"/>
      <c r="DVO14" s="4"/>
      <c r="DVP14" s="4"/>
      <c r="DVQ14" s="4"/>
      <c r="DVR14" s="4"/>
      <c r="DVS14" s="4"/>
      <c r="DVT14" s="4"/>
      <c r="DVU14" s="4"/>
      <c r="DVV14" s="4"/>
      <c r="DVZ14" s="4"/>
      <c r="DWA14" s="4"/>
      <c r="DWB14" s="4"/>
      <c r="DWC14" s="4"/>
      <c r="DWD14" s="4"/>
      <c r="DWE14" s="4"/>
      <c r="DWF14" s="4"/>
      <c r="DWG14" s="4"/>
      <c r="DWH14" s="4"/>
      <c r="DWI14" s="4"/>
      <c r="DWJ14" s="4"/>
      <c r="DWK14" s="4"/>
      <c r="DWO14" s="4"/>
      <c r="DWP14" s="4"/>
      <c r="DWQ14" s="4"/>
      <c r="DWR14" s="4"/>
      <c r="DWS14" s="4"/>
      <c r="DWT14" s="4"/>
      <c r="DWU14" s="4"/>
      <c r="DWV14" s="4"/>
      <c r="DWW14" s="4"/>
      <c r="DWX14" s="4"/>
      <c r="DWY14" s="4"/>
      <c r="DWZ14" s="4"/>
      <c r="DXD14" s="4"/>
      <c r="DXE14" s="4"/>
      <c r="DXF14" s="4"/>
      <c r="DXG14" s="4"/>
      <c r="DXH14" s="4"/>
      <c r="DXI14" s="4"/>
      <c r="DXJ14" s="4"/>
      <c r="DXK14" s="4"/>
      <c r="DXL14" s="4"/>
      <c r="DXM14" s="4"/>
      <c r="DXN14" s="4"/>
      <c r="DXO14" s="4"/>
      <c r="DXS14" s="4"/>
      <c r="DXT14" s="4"/>
      <c r="DXU14" s="4"/>
      <c r="DXV14" s="4"/>
      <c r="DXW14" s="4"/>
      <c r="DXX14" s="4"/>
      <c r="DXY14" s="4"/>
      <c r="DXZ14" s="4"/>
      <c r="DYA14" s="4"/>
      <c r="DYB14" s="4"/>
      <c r="DYC14" s="4"/>
      <c r="DYD14" s="4"/>
      <c r="DYH14" s="4"/>
      <c r="DYI14" s="4"/>
      <c r="DYJ14" s="4"/>
      <c r="DYK14" s="4"/>
      <c r="DYL14" s="4"/>
      <c r="DYM14" s="4"/>
      <c r="DYN14" s="4"/>
      <c r="DYO14" s="4"/>
      <c r="DYP14" s="4"/>
      <c r="DYQ14" s="4"/>
      <c r="DYR14" s="4"/>
      <c r="DYS14" s="4"/>
      <c r="DYW14" s="4"/>
      <c r="DYX14" s="4"/>
      <c r="DYY14" s="4"/>
      <c r="DYZ14" s="4"/>
      <c r="DZA14" s="4"/>
      <c r="DZB14" s="4"/>
      <c r="DZC14" s="4"/>
      <c r="DZD14" s="4"/>
      <c r="DZE14" s="4"/>
      <c r="DZF14" s="4"/>
      <c r="DZG14" s="4"/>
      <c r="DZH14" s="4"/>
      <c r="DZL14" s="4"/>
      <c r="DZM14" s="4"/>
      <c r="DZN14" s="4"/>
      <c r="DZO14" s="4"/>
      <c r="DZP14" s="4"/>
      <c r="DZQ14" s="4"/>
      <c r="DZR14" s="4"/>
      <c r="DZS14" s="4"/>
      <c r="DZT14" s="4"/>
      <c r="DZU14" s="4"/>
      <c r="DZV14" s="4"/>
      <c r="DZW14" s="4"/>
      <c r="EAA14" s="4"/>
      <c r="EAB14" s="4"/>
      <c r="EAC14" s="4"/>
      <c r="EAD14" s="4"/>
      <c r="EAE14" s="4"/>
      <c r="EAF14" s="4"/>
      <c r="EAG14" s="4"/>
      <c r="EAH14" s="4"/>
      <c r="EAI14" s="4"/>
      <c r="EAJ14" s="4"/>
      <c r="EAK14" s="4"/>
      <c r="EAL14" s="4"/>
      <c r="EAP14" s="4"/>
      <c r="EAQ14" s="4"/>
      <c r="EAR14" s="4"/>
      <c r="EAS14" s="4"/>
      <c r="EAT14" s="4"/>
      <c r="EAU14" s="4"/>
      <c r="EAV14" s="4"/>
      <c r="EAW14" s="4"/>
      <c r="EAX14" s="4"/>
      <c r="EAY14" s="4"/>
      <c r="EAZ14" s="4"/>
      <c r="EBA14" s="4"/>
      <c r="EBE14" s="4"/>
      <c r="EBF14" s="4"/>
      <c r="EBG14" s="4"/>
      <c r="EBH14" s="4"/>
      <c r="EBI14" s="4"/>
      <c r="EBJ14" s="4"/>
      <c r="EBK14" s="4"/>
      <c r="EBL14" s="4"/>
      <c r="EBM14" s="4"/>
      <c r="EBN14" s="4"/>
      <c r="EBO14" s="4"/>
      <c r="EBP14" s="4"/>
      <c r="EBT14" s="4"/>
      <c r="EBU14" s="4"/>
      <c r="EBV14" s="4"/>
      <c r="EBW14" s="4"/>
      <c r="EBX14" s="4"/>
      <c r="EBY14" s="4"/>
      <c r="EBZ14" s="4"/>
      <c r="ECA14" s="4"/>
      <c r="ECB14" s="4"/>
      <c r="ECC14" s="4"/>
      <c r="ECD14" s="4"/>
      <c r="ECE14" s="4"/>
      <c r="ECI14" s="4"/>
      <c r="ECJ14" s="4"/>
      <c r="ECK14" s="4"/>
      <c r="ECL14" s="4"/>
      <c r="ECM14" s="4"/>
      <c r="ECN14" s="4"/>
      <c r="ECO14" s="4"/>
      <c r="ECP14" s="4"/>
      <c r="ECQ14" s="4"/>
      <c r="ECR14" s="4"/>
      <c r="ECS14" s="4"/>
      <c r="ECT14" s="4"/>
      <c r="ECX14" s="4"/>
      <c r="ECY14" s="4"/>
      <c r="ECZ14" s="4"/>
      <c r="EDA14" s="4"/>
      <c r="EDB14" s="4"/>
      <c r="EDC14" s="4"/>
      <c r="EDD14" s="4"/>
      <c r="EDE14" s="4"/>
      <c r="EDF14" s="4"/>
      <c r="EDG14" s="4"/>
      <c r="EDH14" s="4"/>
      <c r="EDI14" s="4"/>
      <c r="EDM14" s="4"/>
      <c r="EDN14" s="4"/>
      <c r="EDO14" s="4"/>
      <c r="EDP14" s="4"/>
      <c r="EDQ14" s="4"/>
      <c r="EDR14" s="4"/>
      <c r="EDS14" s="4"/>
      <c r="EDT14" s="4"/>
      <c r="EDU14" s="4"/>
      <c r="EDV14" s="4"/>
      <c r="EDW14" s="4"/>
      <c r="EDX14" s="4"/>
      <c r="EEB14" s="4"/>
      <c r="EEC14" s="4"/>
      <c r="EED14" s="4"/>
      <c r="EEE14" s="4"/>
      <c r="EEF14" s="4"/>
      <c r="EEG14" s="4"/>
      <c r="EEH14" s="4"/>
      <c r="EEI14" s="4"/>
      <c r="EEJ14" s="4"/>
      <c r="EEK14" s="4"/>
      <c r="EEL14" s="4"/>
      <c r="EEM14" s="4"/>
      <c r="EEQ14" s="4"/>
      <c r="EER14" s="4"/>
      <c r="EES14" s="4"/>
      <c r="EET14" s="4"/>
      <c r="EEU14" s="4"/>
      <c r="EEV14" s="4"/>
      <c r="EEW14" s="4"/>
      <c r="EEX14" s="4"/>
      <c r="EEY14" s="4"/>
      <c r="EEZ14" s="4"/>
      <c r="EFA14" s="4"/>
      <c r="EFB14" s="4"/>
      <c r="EFF14" s="4"/>
      <c r="EFG14" s="4"/>
      <c r="EFH14" s="4"/>
      <c r="EFI14" s="4"/>
      <c r="EFJ14" s="4"/>
      <c r="EFK14" s="4"/>
      <c r="EFL14" s="4"/>
      <c r="EFM14" s="4"/>
      <c r="EFN14" s="4"/>
      <c r="EFO14" s="4"/>
      <c r="EFP14" s="4"/>
      <c r="EFQ14" s="4"/>
      <c r="EFU14" s="4"/>
      <c r="EFV14" s="4"/>
      <c r="EFW14" s="4"/>
      <c r="EFX14" s="4"/>
      <c r="EFY14" s="4"/>
      <c r="EFZ14" s="4"/>
      <c r="EGA14" s="4"/>
      <c r="EGB14" s="4"/>
      <c r="EGC14" s="4"/>
      <c r="EGD14" s="4"/>
      <c r="EGE14" s="4"/>
      <c r="EGF14" s="4"/>
      <c r="EGJ14" s="4"/>
      <c r="EGK14" s="4"/>
      <c r="EGL14" s="4"/>
      <c r="EGM14" s="4"/>
      <c r="EGN14" s="4"/>
      <c r="EGO14" s="4"/>
      <c r="EGP14" s="4"/>
      <c r="EGQ14" s="4"/>
      <c r="EGR14" s="4"/>
      <c r="EGS14" s="4"/>
      <c r="EGT14" s="4"/>
      <c r="EGU14" s="4"/>
      <c r="EGY14" s="4"/>
      <c r="EGZ14" s="4"/>
      <c r="EHA14" s="4"/>
      <c r="EHB14" s="4"/>
      <c r="EHC14" s="4"/>
      <c r="EHD14" s="4"/>
      <c r="EHE14" s="4"/>
      <c r="EHF14" s="4"/>
      <c r="EHG14" s="4"/>
      <c r="EHH14" s="4"/>
      <c r="EHI14" s="4"/>
      <c r="EHJ14" s="4"/>
      <c r="EHN14" s="4"/>
      <c r="EHO14" s="4"/>
      <c r="EHP14" s="4"/>
      <c r="EHQ14" s="4"/>
      <c r="EHR14" s="4"/>
      <c r="EHS14" s="4"/>
      <c r="EHT14" s="4"/>
      <c r="EHU14" s="4"/>
      <c r="EHV14" s="4"/>
      <c r="EHW14" s="4"/>
      <c r="EHX14" s="4"/>
      <c r="EHY14" s="4"/>
      <c r="EIC14" s="4"/>
      <c r="EID14" s="4"/>
      <c r="EIE14" s="4"/>
      <c r="EIF14" s="4"/>
      <c r="EIG14" s="4"/>
      <c r="EIH14" s="4"/>
      <c r="EII14" s="4"/>
      <c r="EIJ14" s="4"/>
      <c r="EIK14" s="4"/>
      <c r="EIL14" s="4"/>
      <c r="EIM14" s="4"/>
      <c r="EIN14" s="4"/>
      <c r="EIR14" s="4"/>
      <c r="EIS14" s="4"/>
      <c r="EIT14" s="4"/>
      <c r="EIU14" s="4"/>
      <c r="EIV14" s="4"/>
      <c r="EIW14" s="4"/>
      <c r="EIX14" s="4"/>
      <c r="EIY14" s="4"/>
      <c r="EIZ14" s="4"/>
      <c r="EJA14" s="4"/>
      <c r="EJB14" s="4"/>
      <c r="EJC14" s="4"/>
      <c r="EJG14" s="4"/>
      <c r="EJH14" s="4"/>
      <c r="EJI14" s="4"/>
      <c r="EJJ14" s="4"/>
      <c r="EJK14" s="4"/>
      <c r="EJL14" s="4"/>
      <c r="EJM14" s="4"/>
      <c r="EJN14" s="4"/>
      <c r="EJO14" s="4"/>
      <c r="EJP14" s="4"/>
      <c r="EJQ14" s="4"/>
      <c r="EJR14" s="4"/>
      <c r="EJV14" s="4"/>
      <c r="EJW14" s="4"/>
      <c r="EJX14" s="4"/>
      <c r="EJY14" s="4"/>
      <c r="EJZ14" s="4"/>
      <c r="EKA14" s="4"/>
      <c r="EKB14" s="4"/>
      <c r="EKC14" s="4"/>
      <c r="EKD14" s="4"/>
      <c r="EKE14" s="4"/>
      <c r="EKF14" s="4"/>
      <c r="EKG14" s="4"/>
      <c r="EKK14" s="4"/>
      <c r="EKL14" s="4"/>
      <c r="EKM14" s="4"/>
      <c r="EKN14" s="4"/>
      <c r="EKO14" s="4"/>
      <c r="EKP14" s="4"/>
      <c r="EKQ14" s="4"/>
      <c r="EKR14" s="4"/>
      <c r="EKS14" s="4"/>
      <c r="EKT14" s="4"/>
      <c r="EKU14" s="4"/>
      <c r="EKV14" s="4"/>
      <c r="EKZ14" s="4"/>
      <c r="ELA14" s="4"/>
      <c r="ELB14" s="4"/>
      <c r="ELC14" s="4"/>
      <c r="ELD14" s="4"/>
      <c r="ELE14" s="4"/>
      <c r="ELF14" s="4"/>
      <c r="ELG14" s="4"/>
      <c r="ELH14" s="4"/>
      <c r="ELI14" s="4"/>
      <c r="ELJ14" s="4"/>
      <c r="ELK14" s="4"/>
      <c r="ELO14" s="4"/>
      <c r="ELP14" s="4"/>
      <c r="ELQ14" s="4"/>
      <c r="ELR14" s="4"/>
      <c r="ELS14" s="4"/>
      <c r="ELT14" s="4"/>
      <c r="ELU14" s="4"/>
      <c r="ELV14" s="4"/>
      <c r="ELW14" s="4"/>
      <c r="ELX14" s="4"/>
      <c r="ELY14" s="4"/>
      <c r="ELZ14" s="4"/>
      <c r="EMD14" s="4"/>
      <c r="EME14" s="4"/>
      <c r="EMF14" s="4"/>
      <c r="EMG14" s="4"/>
      <c r="EMH14" s="4"/>
      <c r="EMI14" s="4"/>
      <c r="EMJ14" s="4"/>
      <c r="EMK14" s="4"/>
      <c r="EML14" s="4"/>
      <c r="EMM14" s="4"/>
      <c r="EMN14" s="4"/>
      <c r="EMO14" s="4"/>
      <c r="EMS14" s="4"/>
      <c r="EMT14" s="4"/>
      <c r="EMU14" s="4"/>
      <c r="EMV14" s="4"/>
      <c r="EMW14" s="4"/>
      <c r="EMX14" s="4"/>
      <c r="EMY14" s="4"/>
      <c r="EMZ14" s="4"/>
      <c r="ENA14" s="4"/>
      <c r="ENB14" s="4"/>
      <c r="ENC14" s="4"/>
      <c r="END14" s="4"/>
      <c r="ENH14" s="4"/>
      <c r="ENI14" s="4"/>
      <c r="ENJ14" s="4"/>
      <c r="ENK14" s="4"/>
      <c r="ENL14" s="4"/>
      <c r="ENM14" s="4"/>
      <c r="ENN14" s="4"/>
      <c r="ENO14" s="4"/>
      <c r="ENP14" s="4"/>
      <c r="ENQ14" s="4"/>
      <c r="ENR14" s="4"/>
      <c r="ENS14" s="4"/>
      <c r="ENW14" s="4"/>
      <c r="ENX14" s="4"/>
      <c r="ENY14" s="4"/>
      <c r="ENZ14" s="4"/>
      <c r="EOA14" s="4"/>
      <c r="EOB14" s="4"/>
      <c r="EOC14" s="4"/>
      <c r="EOD14" s="4"/>
      <c r="EOE14" s="4"/>
      <c r="EOF14" s="4"/>
      <c r="EOG14" s="4"/>
      <c r="EOH14" s="4"/>
      <c r="EOL14" s="4"/>
      <c r="EOM14" s="4"/>
      <c r="EON14" s="4"/>
      <c r="EOO14" s="4"/>
      <c r="EOP14" s="4"/>
      <c r="EOQ14" s="4"/>
      <c r="EOR14" s="4"/>
      <c r="EOS14" s="4"/>
      <c r="EOT14" s="4"/>
      <c r="EOU14" s="4"/>
      <c r="EOV14" s="4"/>
      <c r="EOW14" s="4"/>
      <c r="EPA14" s="4"/>
      <c r="EPB14" s="4"/>
      <c r="EPC14" s="4"/>
      <c r="EPD14" s="4"/>
      <c r="EPE14" s="4"/>
      <c r="EPF14" s="4"/>
      <c r="EPG14" s="4"/>
      <c r="EPH14" s="4"/>
      <c r="EPI14" s="4"/>
      <c r="EPJ14" s="4"/>
      <c r="EPK14" s="4"/>
      <c r="EPL14" s="4"/>
      <c r="EPP14" s="4"/>
      <c r="EPQ14" s="4"/>
      <c r="EPR14" s="4"/>
      <c r="EPS14" s="4"/>
      <c r="EPT14" s="4"/>
      <c r="EPU14" s="4"/>
      <c r="EPV14" s="4"/>
      <c r="EPW14" s="4"/>
      <c r="EPX14" s="4"/>
      <c r="EPY14" s="4"/>
      <c r="EPZ14" s="4"/>
      <c r="EQA14" s="4"/>
      <c r="EQE14" s="4"/>
      <c r="EQF14" s="4"/>
      <c r="EQG14" s="4"/>
      <c r="EQH14" s="4"/>
      <c r="EQI14" s="4"/>
      <c r="EQJ14" s="4"/>
      <c r="EQK14" s="4"/>
      <c r="EQL14" s="4"/>
      <c r="EQM14" s="4"/>
      <c r="EQN14" s="4"/>
      <c r="EQO14" s="4"/>
      <c r="EQP14" s="4"/>
      <c r="EQT14" s="4"/>
      <c r="EQU14" s="4"/>
      <c r="EQV14" s="4"/>
      <c r="EQW14" s="4"/>
      <c r="EQX14" s="4"/>
      <c r="EQY14" s="4"/>
      <c r="EQZ14" s="4"/>
      <c r="ERA14" s="4"/>
      <c r="ERB14" s="4"/>
      <c r="ERC14" s="4"/>
      <c r="ERD14" s="4"/>
      <c r="ERE14" s="4"/>
      <c r="ERI14" s="4"/>
      <c r="ERJ14" s="4"/>
      <c r="ERK14" s="4"/>
      <c r="ERL14" s="4"/>
      <c r="ERM14" s="4"/>
      <c r="ERN14" s="4"/>
      <c r="ERO14" s="4"/>
      <c r="ERP14" s="4"/>
      <c r="ERQ14" s="4"/>
      <c r="ERR14" s="4"/>
      <c r="ERS14" s="4"/>
      <c r="ERT14" s="4"/>
      <c r="ERX14" s="4"/>
      <c r="ERY14" s="4"/>
      <c r="ERZ14" s="4"/>
      <c r="ESA14" s="4"/>
      <c r="ESB14" s="4"/>
      <c r="ESC14" s="4"/>
      <c r="ESD14" s="4"/>
      <c r="ESE14" s="4"/>
      <c r="ESF14" s="4"/>
      <c r="ESG14" s="4"/>
      <c r="ESH14" s="4"/>
      <c r="ESI14" s="4"/>
      <c r="ESM14" s="4"/>
      <c r="ESN14" s="4"/>
      <c r="ESO14" s="4"/>
      <c r="ESP14" s="4"/>
      <c r="ESQ14" s="4"/>
      <c r="ESR14" s="4"/>
      <c r="ESS14" s="4"/>
      <c r="EST14" s="4"/>
      <c r="ESU14" s="4"/>
      <c r="ESV14" s="4"/>
      <c r="ESW14" s="4"/>
      <c r="ESX14" s="4"/>
      <c r="ETB14" s="4"/>
      <c r="ETC14" s="4"/>
      <c r="ETD14" s="4"/>
      <c r="ETE14" s="4"/>
      <c r="ETF14" s="4"/>
      <c r="ETG14" s="4"/>
      <c r="ETH14" s="4"/>
      <c r="ETI14" s="4"/>
      <c r="ETJ14" s="4"/>
      <c r="ETK14" s="4"/>
      <c r="ETL14" s="4"/>
      <c r="ETM14" s="4"/>
      <c r="ETQ14" s="4"/>
      <c r="ETR14" s="4"/>
      <c r="ETS14" s="4"/>
      <c r="ETT14" s="4"/>
      <c r="ETU14" s="4"/>
      <c r="ETV14" s="4"/>
      <c r="ETW14" s="4"/>
      <c r="ETX14" s="4"/>
      <c r="ETY14" s="4"/>
      <c r="ETZ14" s="4"/>
      <c r="EUA14" s="4"/>
      <c r="EUB14" s="4"/>
      <c r="EUF14" s="4"/>
      <c r="EUG14" s="4"/>
      <c r="EUH14" s="4"/>
      <c r="EUI14" s="4"/>
      <c r="EUJ14" s="4"/>
      <c r="EUK14" s="4"/>
      <c r="EUL14" s="4"/>
      <c r="EUM14" s="4"/>
      <c r="EUN14" s="4"/>
      <c r="EUO14" s="4"/>
      <c r="EUP14" s="4"/>
      <c r="EUQ14" s="4"/>
      <c r="EUU14" s="4"/>
      <c r="EUV14" s="4"/>
      <c r="EUW14" s="4"/>
      <c r="EUX14" s="4"/>
      <c r="EUY14" s="4"/>
      <c r="EUZ14" s="4"/>
      <c r="EVA14" s="4"/>
      <c r="EVB14" s="4"/>
      <c r="EVC14" s="4"/>
      <c r="EVD14" s="4"/>
      <c r="EVE14" s="4"/>
      <c r="EVF14" s="4"/>
      <c r="EVJ14" s="4"/>
      <c r="EVK14" s="4"/>
      <c r="EVL14" s="4"/>
      <c r="EVM14" s="4"/>
      <c r="EVN14" s="4"/>
      <c r="EVO14" s="4"/>
      <c r="EVP14" s="4"/>
      <c r="EVQ14" s="4"/>
      <c r="EVR14" s="4"/>
      <c r="EVS14" s="4"/>
      <c r="EVT14" s="4"/>
      <c r="EVU14" s="4"/>
      <c r="EVY14" s="4"/>
      <c r="EVZ14" s="4"/>
      <c r="EWA14" s="4"/>
      <c r="EWB14" s="4"/>
      <c r="EWC14" s="4"/>
      <c r="EWD14" s="4"/>
      <c r="EWE14" s="4"/>
      <c r="EWF14" s="4"/>
      <c r="EWG14" s="4"/>
      <c r="EWH14" s="4"/>
      <c r="EWI14" s="4"/>
      <c r="EWJ14" s="4"/>
      <c r="EWN14" s="4"/>
      <c r="EWO14" s="4"/>
      <c r="EWP14" s="4"/>
      <c r="EWQ14" s="4"/>
      <c r="EWR14" s="4"/>
      <c r="EWS14" s="4"/>
      <c r="EWT14" s="4"/>
      <c r="EWU14" s="4"/>
      <c r="EWV14" s="4"/>
      <c r="EWW14" s="4"/>
      <c r="EWX14" s="4"/>
      <c r="EWY14" s="4"/>
      <c r="EXC14" s="4"/>
      <c r="EXD14" s="4"/>
      <c r="EXE14" s="4"/>
      <c r="EXF14" s="4"/>
      <c r="EXG14" s="4"/>
      <c r="EXH14" s="4"/>
      <c r="EXI14" s="4"/>
      <c r="EXJ14" s="4"/>
      <c r="EXK14" s="4"/>
      <c r="EXL14" s="4"/>
      <c r="EXM14" s="4"/>
      <c r="EXN14" s="4"/>
      <c r="EXR14" s="4"/>
      <c r="EXS14" s="4"/>
      <c r="EXT14" s="4"/>
      <c r="EXU14" s="4"/>
      <c r="EXV14" s="4"/>
      <c r="EXW14" s="4"/>
      <c r="EXX14" s="4"/>
      <c r="EXY14" s="4"/>
      <c r="EXZ14" s="4"/>
      <c r="EYA14" s="4"/>
      <c r="EYB14" s="4"/>
      <c r="EYC14" s="4"/>
      <c r="EYG14" s="4"/>
      <c r="EYH14" s="4"/>
      <c r="EYI14" s="4"/>
      <c r="EYJ14" s="4"/>
      <c r="EYK14" s="4"/>
      <c r="EYL14" s="4"/>
      <c r="EYM14" s="4"/>
      <c r="EYN14" s="4"/>
      <c r="EYO14" s="4"/>
      <c r="EYP14" s="4"/>
      <c r="EYQ14" s="4"/>
      <c r="EYR14" s="4"/>
      <c r="EYV14" s="4"/>
      <c r="EYW14" s="4"/>
      <c r="EYX14" s="4"/>
      <c r="EYY14" s="4"/>
      <c r="EYZ14" s="4"/>
      <c r="EZA14" s="4"/>
      <c r="EZB14" s="4"/>
      <c r="EZC14" s="4"/>
      <c r="EZD14" s="4"/>
      <c r="EZE14" s="4"/>
      <c r="EZF14" s="4"/>
      <c r="EZG14" s="4"/>
      <c r="EZK14" s="4"/>
      <c r="EZL14" s="4"/>
      <c r="EZM14" s="4"/>
      <c r="EZN14" s="4"/>
      <c r="EZO14" s="4"/>
      <c r="EZP14" s="4"/>
      <c r="EZQ14" s="4"/>
      <c r="EZR14" s="4"/>
      <c r="EZS14" s="4"/>
      <c r="EZT14" s="4"/>
      <c r="EZU14" s="4"/>
      <c r="EZV14" s="4"/>
      <c r="EZZ14" s="4"/>
      <c r="FAA14" s="4"/>
      <c r="FAB14" s="4"/>
      <c r="FAC14" s="4"/>
      <c r="FAD14" s="4"/>
      <c r="FAE14" s="4"/>
      <c r="FAF14" s="4"/>
      <c r="FAG14" s="4"/>
      <c r="FAH14" s="4"/>
      <c r="FAI14" s="4"/>
      <c r="FAJ14" s="4"/>
      <c r="FAK14" s="4"/>
      <c r="FAO14" s="4"/>
      <c r="FAP14" s="4"/>
      <c r="FAQ14" s="4"/>
      <c r="FAR14" s="4"/>
      <c r="FAS14" s="4"/>
      <c r="FAT14" s="4"/>
      <c r="FAU14" s="4"/>
      <c r="FAV14" s="4"/>
      <c r="FAW14" s="4"/>
      <c r="FAX14" s="4"/>
      <c r="FAY14" s="4"/>
      <c r="FAZ14" s="4"/>
      <c r="FBD14" s="4"/>
      <c r="FBE14" s="4"/>
      <c r="FBF14" s="4"/>
      <c r="FBG14" s="4"/>
      <c r="FBH14" s="4"/>
      <c r="FBI14" s="4"/>
      <c r="FBJ14" s="4"/>
      <c r="FBK14" s="4"/>
      <c r="FBL14" s="4"/>
      <c r="FBM14" s="4"/>
      <c r="FBN14" s="4"/>
      <c r="FBO14" s="4"/>
      <c r="FBS14" s="4"/>
      <c r="FBT14" s="4"/>
      <c r="FBU14" s="4"/>
      <c r="FBV14" s="4"/>
      <c r="FBW14" s="4"/>
      <c r="FBX14" s="4"/>
      <c r="FBY14" s="4"/>
      <c r="FBZ14" s="4"/>
      <c r="FCA14" s="4"/>
      <c r="FCB14" s="4"/>
      <c r="FCC14" s="4"/>
      <c r="FCD14" s="4"/>
      <c r="FCH14" s="4"/>
      <c r="FCI14" s="4"/>
      <c r="FCJ14" s="4"/>
      <c r="FCK14" s="4"/>
      <c r="FCL14" s="4"/>
      <c r="FCM14" s="4"/>
      <c r="FCN14" s="4"/>
      <c r="FCO14" s="4"/>
      <c r="FCP14" s="4"/>
      <c r="FCQ14" s="4"/>
      <c r="FCR14" s="4"/>
      <c r="FCS14" s="4"/>
      <c r="FCW14" s="4"/>
      <c r="FCX14" s="4"/>
      <c r="FCY14" s="4"/>
      <c r="FCZ14" s="4"/>
      <c r="FDA14" s="4"/>
      <c r="FDB14" s="4"/>
      <c r="FDC14" s="4"/>
      <c r="FDD14" s="4"/>
      <c r="FDE14" s="4"/>
      <c r="FDF14" s="4"/>
      <c r="FDG14" s="4"/>
      <c r="FDH14" s="4"/>
      <c r="FDL14" s="4"/>
      <c r="FDM14" s="4"/>
      <c r="FDN14" s="4"/>
      <c r="FDO14" s="4"/>
      <c r="FDP14" s="4"/>
      <c r="FDQ14" s="4"/>
      <c r="FDR14" s="4"/>
      <c r="FDS14" s="4"/>
      <c r="FDT14" s="4"/>
      <c r="FDU14" s="4"/>
      <c r="FDV14" s="4"/>
      <c r="FDW14" s="4"/>
      <c r="FEA14" s="4"/>
      <c r="FEB14" s="4"/>
      <c r="FEC14" s="4"/>
      <c r="FED14" s="4"/>
      <c r="FEE14" s="4"/>
      <c r="FEF14" s="4"/>
      <c r="FEG14" s="4"/>
      <c r="FEH14" s="4"/>
      <c r="FEI14" s="4"/>
      <c r="FEJ14" s="4"/>
      <c r="FEK14" s="4"/>
      <c r="FEL14" s="4"/>
      <c r="FEP14" s="4"/>
      <c r="FEQ14" s="4"/>
      <c r="FER14" s="4"/>
      <c r="FES14" s="4"/>
      <c r="FET14" s="4"/>
      <c r="FEU14" s="4"/>
      <c r="FEV14" s="4"/>
      <c r="FEW14" s="4"/>
      <c r="FEX14" s="4"/>
      <c r="FEY14" s="4"/>
      <c r="FEZ14" s="4"/>
      <c r="FFA14" s="4"/>
      <c r="FFE14" s="4"/>
      <c r="FFF14" s="4"/>
      <c r="FFG14" s="4"/>
      <c r="FFH14" s="4"/>
      <c r="FFI14" s="4"/>
      <c r="FFJ14" s="4"/>
      <c r="FFK14" s="4"/>
      <c r="FFL14" s="4"/>
      <c r="FFM14" s="4"/>
      <c r="FFN14" s="4"/>
      <c r="FFO14" s="4"/>
      <c r="FFP14" s="4"/>
      <c r="FFT14" s="4"/>
      <c r="FFU14" s="4"/>
      <c r="FFV14" s="4"/>
      <c r="FFW14" s="4"/>
      <c r="FFX14" s="4"/>
      <c r="FFY14" s="4"/>
      <c r="FFZ14" s="4"/>
      <c r="FGA14" s="4"/>
      <c r="FGB14" s="4"/>
      <c r="FGC14" s="4"/>
      <c r="FGD14" s="4"/>
      <c r="FGE14" s="4"/>
      <c r="FGI14" s="4"/>
      <c r="FGJ14" s="4"/>
      <c r="FGK14" s="4"/>
      <c r="FGL14" s="4"/>
      <c r="FGM14" s="4"/>
      <c r="FGN14" s="4"/>
      <c r="FGO14" s="4"/>
      <c r="FGP14" s="4"/>
      <c r="FGQ14" s="4"/>
      <c r="FGR14" s="4"/>
      <c r="FGS14" s="4"/>
      <c r="FGT14" s="4"/>
      <c r="FGX14" s="4"/>
      <c r="FGY14" s="4"/>
      <c r="FGZ14" s="4"/>
      <c r="FHA14" s="4"/>
      <c r="FHB14" s="4"/>
      <c r="FHC14" s="4"/>
      <c r="FHD14" s="4"/>
      <c r="FHE14" s="4"/>
      <c r="FHF14" s="4"/>
      <c r="FHG14" s="4"/>
      <c r="FHH14" s="4"/>
      <c r="FHI14" s="4"/>
      <c r="FHM14" s="4"/>
      <c r="FHN14" s="4"/>
      <c r="FHO14" s="4"/>
      <c r="FHP14" s="4"/>
      <c r="FHQ14" s="4"/>
      <c r="FHR14" s="4"/>
      <c r="FHS14" s="4"/>
      <c r="FHT14" s="4"/>
      <c r="FHU14" s="4"/>
      <c r="FHV14" s="4"/>
      <c r="FHW14" s="4"/>
      <c r="FHX14" s="4"/>
      <c r="FIB14" s="4"/>
      <c r="FIC14" s="4"/>
      <c r="FID14" s="4"/>
      <c r="FIE14" s="4"/>
      <c r="FIF14" s="4"/>
      <c r="FIG14" s="4"/>
      <c r="FIH14" s="4"/>
      <c r="FII14" s="4"/>
      <c r="FIJ14" s="4"/>
      <c r="FIK14" s="4"/>
      <c r="FIL14" s="4"/>
      <c r="FIM14" s="4"/>
      <c r="FIQ14" s="4"/>
      <c r="FIR14" s="4"/>
      <c r="FIS14" s="4"/>
      <c r="FIT14" s="4"/>
      <c r="FIU14" s="4"/>
      <c r="FIV14" s="4"/>
      <c r="FIW14" s="4"/>
      <c r="FIX14" s="4"/>
      <c r="FIY14" s="4"/>
      <c r="FIZ14" s="4"/>
      <c r="FJA14" s="4"/>
      <c r="FJB14" s="4"/>
      <c r="FJF14" s="4"/>
      <c r="FJG14" s="4"/>
      <c r="FJH14" s="4"/>
      <c r="FJI14" s="4"/>
      <c r="FJJ14" s="4"/>
      <c r="FJK14" s="4"/>
      <c r="FJL14" s="4"/>
      <c r="FJM14" s="4"/>
      <c r="FJN14" s="4"/>
      <c r="FJO14" s="4"/>
      <c r="FJP14" s="4"/>
      <c r="FJQ14" s="4"/>
      <c r="FJU14" s="4"/>
      <c r="FJV14" s="4"/>
      <c r="FJW14" s="4"/>
      <c r="FJX14" s="4"/>
      <c r="FJY14" s="4"/>
      <c r="FJZ14" s="4"/>
      <c r="FKA14" s="4"/>
      <c r="FKB14" s="4"/>
      <c r="FKC14" s="4"/>
      <c r="FKD14" s="4"/>
      <c r="FKE14" s="4"/>
      <c r="FKF14" s="4"/>
      <c r="FKJ14" s="4"/>
      <c r="FKK14" s="4"/>
      <c r="FKL14" s="4"/>
      <c r="FKM14" s="4"/>
      <c r="FKN14" s="4"/>
      <c r="FKO14" s="4"/>
      <c r="FKP14" s="4"/>
      <c r="FKQ14" s="4"/>
      <c r="FKR14" s="4"/>
      <c r="FKS14" s="4"/>
      <c r="FKT14" s="4"/>
      <c r="FKU14" s="4"/>
      <c r="FKY14" s="4"/>
      <c r="FKZ14" s="4"/>
      <c r="FLA14" s="4"/>
      <c r="FLB14" s="4"/>
      <c r="FLC14" s="4"/>
      <c r="FLD14" s="4"/>
      <c r="FLE14" s="4"/>
      <c r="FLF14" s="4"/>
      <c r="FLG14" s="4"/>
      <c r="FLH14" s="4"/>
      <c r="FLI14" s="4"/>
      <c r="FLJ14" s="4"/>
      <c r="FLN14" s="4"/>
      <c r="FLO14" s="4"/>
      <c r="FLP14" s="4"/>
      <c r="FLQ14" s="4"/>
      <c r="FLR14" s="4"/>
      <c r="FLS14" s="4"/>
      <c r="FLT14" s="4"/>
      <c r="FLU14" s="4"/>
      <c r="FLV14" s="4"/>
      <c r="FLW14" s="4"/>
      <c r="FLX14" s="4"/>
      <c r="FLY14" s="4"/>
      <c r="FMC14" s="4"/>
      <c r="FMD14" s="4"/>
      <c r="FME14" s="4"/>
      <c r="FMF14" s="4"/>
      <c r="FMG14" s="4"/>
      <c r="FMH14" s="4"/>
      <c r="FMI14" s="4"/>
      <c r="FMJ14" s="4"/>
      <c r="FMK14" s="4"/>
      <c r="FML14" s="4"/>
      <c r="FMM14" s="4"/>
      <c r="FMN14" s="4"/>
      <c r="FMR14" s="4"/>
      <c r="FMS14" s="4"/>
      <c r="FMT14" s="4"/>
      <c r="FMU14" s="4"/>
      <c r="FMV14" s="4"/>
      <c r="FMW14" s="4"/>
      <c r="FMX14" s="4"/>
      <c r="FMY14" s="4"/>
      <c r="FMZ14" s="4"/>
      <c r="FNA14" s="4"/>
      <c r="FNB14" s="4"/>
      <c r="FNC14" s="4"/>
      <c r="FNG14" s="4"/>
      <c r="FNH14" s="4"/>
      <c r="FNI14" s="4"/>
      <c r="FNJ14" s="4"/>
      <c r="FNK14" s="4"/>
      <c r="FNL14" s="4"/>
      <c r="FNM14" s="4"/>
      <c r="FNN14" s="4"/>
      <c r="FNO14" s="4"/>
      <c r="FNP14" s="4"/>
      <c r="FNQ14" s="4"/>
      <c r="FNR14" s="4"/>
      <c r="FNV14" s="4"/>
      <c r="FNW14" s="4"/>
      <c r="FNX14" s="4"/>
      <c r="FNY14" s="4"/>
      <c r="FNZ14" s="4"/>
      <c r="FOA14" s="4"/>
      <c r="FOB14" s="4"/>
      <c r="FOC14" s="4"/>
      <c r="FOD14" s="4"/>
      <c r="FOE14" s="4"/>
      <c r="FOF14" s="4"/>
      <c r="FOG14" s="4"/>
      <c r="FOK14" s="4"/>
      <c r="FOL14" s="4"/>
      <c r="FOM14" s="4"/>
      <c r="FON14" s="4"/>
      <c r="FOO14" s="4"/>
      <c r="FOP14" s="4"/>
      <c r="FOQ14" s="4"/>
      <c r="FOR14" s="4"/>
      <c r="FOS14" s="4"/>
      <c r="FOT14" s="4"/>
      <c r="FOU14" s="4"/>
      <c r="FOV14" s="4"/>
      <c r="FOZ14" s="4"/>
      <c r="FPA14" s="4"/>
      <c r="FPB14" s="4"/>
      <c r="FPC14" s="4"/>
      <c r="FPD14" s="4"/>
      <c r="FPE14" s="4"/>
      <c r="FPF14" s="4"/>
      <c r="FPG14" s="4"/>
      <c r="FPH14" s="4"/>
      <c r="FPI14" s="4"/>
      <c r="FPJ14" s="4"/>
      <c r="FPK14" s="4"/>
      <c r="FPO14" s="4"/>
      <c r="FPP14" s="4"/>
      <c r="FPQ14" s="4"/>
      <c r="FPR14" s="4"/>
      <c r="FPS14" s="4"/>
      <c r="FPT14" s="4"/>
      <c r="FPU14" s="4"/>
      <c r="FPV14" s="4"/>
      <c r="FPW14" s="4"/>
      <c r="FPX14" s="4"/>
      <c r="FPY14" s="4"/>
      <c r="FPZ14" s="4"/>
      <c r="FQD14" s="4"/>
      <c r="FQE14" s="4"/>
      <c r="FQF14" s="4"/>
      <c r="FQG14" s="4"/>
      <c r="FQH14" s="4"/>
      <c r="FQI14" s="4"/>
      <c r="FQJ14" s="4"/>
      <c r="FQK14" s="4"/>
      <c r="FQL14" s="4"/>
      <c r="FQM14" s="4"/>
      <c r="FQN14" s="4"/>
      <c r="FQO14" s="4"/>
      <c r="FQS14" s="4"/>
      <c r="FQT14" s="4"/>
      <c r="FQU14" s="4"/>
      <c r="FQV14" s="4"/>
      <c r="FQW14" s="4"/>
      <c r="FQX14" s="4"/>
      <c r="FQY14" s="4"/>
      <c r="FQZ14" s="4"/>
      <c r="FRA14" s="4"/>
      <c r="FRB14" s="4"/>
      <c r="FRC14" s="4"/>
      <c r="FRD14" s="4"/>
      <c r="FRH14" s="4"/>
      <c r="FRI14" s="4"/>
      <c r="FRJ14" s="4"/>
      <c r="FRK14" s="4"/>
      <c r="FRL14" s="4"/>
      <c r="FRM14" s="4"/>
      <c r="FRN14" s="4"/>
      <c r="FRO14" s="4"/>
      <c r="FRP14" s="4"/>
      <c r="FRQ14" s="4"/>
      <c r="FRR14" s="4"/>
      <c r="FRS14" s="4"/>
      <c r="FRW14" s="4"/>
      <c r="FRX14" s="4"/>
      <c r="FRY14" s="4"/>
      <c r="FRZ14" s="4"/>
      <c r="FSA14" s="4"/>
      <c r="FSB14" s="4"/>
      <c r="FSC14" s="4"/>
      <c r="FSD14" s="4"/>
      <c r="FSE14" s="4"/>
      <c r="FSF14" s="4"/>
      <c r="FSG14" s="4"/>
      <c r="FSH14" s="4"/>
      <c r="FSL14" s="4"/>
      <c r="FSM14" s="4"/>
      <c r="FSN14" s="4"/>
      <c r="FSO14" s="4"/>
      <c r="FSP14" s="4"/>
      <c r="FSQ14" s="4"/>
      <c r="FSR14" s="4"/>
      <c r="FSS14" s="4"/>
      <c r="FST14" s="4"/>
      <c r="FSU14" s="4"/>
      <c r="FSV14" s="4"/>
      <c r="FSW14" s="4"/>
      <c r="FTA14" s="4"/>
      <c r="FTB14" s="4"/>
      <c r="FTC14" s="4"/>
      <c r="FTD14" s="4"/>
      <c r="FTE14" s="4"/>
      <c r="FTF14" s="4"/>
      <c r="FTG14" s="4"/>
      <c r="FTH14" s="4"/>
      <c r="FTI14" s="4"/>
      <c r="FTJ14" s="4"/>
      <c r="FTK14" s="4"/>
      <c r="FTL14" s="4"/>
      <c r="FTP14" s="4"/>
      <c r="FTQ14" s="4"/>
      <c r="FTR14" s="4"/>
      <c r="FTS14" s="4"/>
      <c r="FTT14" s="4"/>
      <c r="FTU14" s="4"/>
      <c r="FTV14" s="4"/>
      <c r="FTW14" s="4"/>
      <c r="FTX14" s="4"/>
      <c r="FTY14" s="4"/>
      <c r="FTZ14" s="4"/>
      <c r="FUA14" s="4"/>
      <c r="FUE14" s="4"/>
      <c r="FUF14" s="4"/>
      <c r="FUG14" s="4"/>
      <c r="FUH14" s="4"/>
      <c r="FUI14" s="4"/>
      <c r="FUJ14" s="4"/>
      <c r="FUK14" s="4"/>
      <c r="FUL14" s="4"/>
      <c r="FUM14" s="4"/>
      <c r="FUN14" s="4"/>
      <c r="FUO14" s="4"/>
      <c r="FUP14" s="4"/>
      <c r="FUT14" s="4"/>
      <c r="FUU14" s="4"/>
      <c r="FUV14" s="4"/>
      <c r="FUW14" s="4"/>
      <c r="FUX14" s="4"/>
      <c r="FUY14" s="4"/>
      <c r="FUZ14" s="4"/>
      <c r="FVA14" s="4"/>
      <c r="FVB14" s="4"/>
      <c r="FVC14" s="4"/>
      <c r="FVD14" s="4"/>
      <c r="FVE14" s="4"/>
      <c r="FVI14" s="4"/>
      <c r="FVJ14" s="4"/>
      <c r="FVK14" s="4"/>
      <c r="FVL14" s="4"/>
      <c r="FVM14" s="4"/>
      <c r="FVN14" s="4"/>
      <c r="FVO14" s="4"/>
      <c r="FVP14" s="4"/>
      <c r="FVQ14" s="4"/>
      <c r="FVR14" s="4"/>
      <c r="FVS14" s="4"/>
      <c r="FVT14" s="4"/>
      <c r="FVX14" s="4"/>
      <c r="FVY14" s="4"/>
      <c r="FVZ14" s="4"/>
      <c r="FWA14" s="4"/>
      <c r="FWB14" s="4"/>
      <c r="FWC14" s="4"/>
      <c r="FWD14" s="4"/>
      <c r="FWE14" s="4"/>
      <c r="FWF14" s="4"/>
      <c r="FWG14" s="4"/>
      <c r="FWH14" s="4"/>
      <c r="FWI14" s="4"/>
      <c r="FWM14" s="4"/>
      <c r="FWN14" s="4"/>
      <c r="FWO14" s="4"/>
      <c r="FWP14" s="4"/>
      <c r="FWQ14" s="4"/>
      <c r="FWR14" s="4"/>
      <c r="FWS14" s="4"/>
      <c r="FWT14" s="4"/>
      <c r="FWU14" s="4"/>
      <c r="FWV14" s="4"/>
      <c r="FWW14" s="4"/>
      <c r="FWX14" s="4"/>
      <c r="FXB14" s="4"/>
      <c r="FXC14" s="4"/>
      <c r="FXD14" s="4"/>
      <c r="FXE14" s="4"/>
      <c r="FXF14" s="4"/>
      <c r="FXG14" s="4"/>
      <c r="FXH14" s="4"/>
      <c r="FXI14" s="4"/>
      <c r="FXJ14" s="4"/>
      <c r="FXK14" s="4"/>
      <c r="FXL14" s="4"/>
      <c r="FXM14" s="4"/>
      <c r="FXQ14" s="4"/>
      <c r="FXR14" s="4"/>
      <c r="FXS14" s="4"/>
      <c r="FXT14" s="4"/>
      <c r="FXU14" s="4"/>
      <c r="FXV14" s="4"/>
      <c r="FXW14" s="4"/>
      <c r="FXX14" s="4"/>
      <c r="FXY14" s="4"/>
      <c r="FXZ14" s="4"/>
      <c r="FYA14" s="4"/>
      <c r="FYB14" s="4"/>
      <c r="FYF14" s="4"/>
      <c r="FYG14" s="4"/>
      <c r="FYH14" s="4"/>
      <c r="FYI14" s="4"/>
      <c r="FYJ14" s="4"/>
      <c r="FYK14" s="4"/>
      <c r="FYL14" s="4"/>
      <c r="FYM14" s="4"/>
      <c r="FYN14" s="4"/>
      <c r="FYO14" s="4"/>
      <c r="FYP14" s="4"/>
      <c r="FYQ14" s="4"/>
      <c r="FYU14" s="4"/>
      <c r="FYV14" s="4"/>
      <c r="FYW14" s="4"/>
      <c r="FYX14" s="4"/>
      <c r="FYY14" s="4"/>
      <c r="FYZ14" s="4"/>
      <c r="FZA14" s="4"/>
      <c r="FZB14" s="4"/>
      <c r="FZC14" s="4"/>
      <c r="FZD14" s="4"/>
      <c r="FZE14" s="4"/>
      <c r="FZF14" s="4"/>
      <c r="FZJ14" s="4"/>
      <c r="FZK14" s="4"/>
      <c r="FZL14" s="4"/>
      <c r="FZM14" s="4"/>
      <c r="FZN14" s="4"/>
      <c r="FZO14" s="4"/>
      <c r="FZP14" s="4"/>
      <c r="FZQ14" s="4"/>
      <c r="FZR14" s="4"/>
      <c r="FZS14" s="4"/>
      <c r="FZT14" s="4"/>
      <c r="FZU14" s="4"/>
      <c r="FZY14" s="4"/>
      <c r="FZZ14" s="4"/>
      <c r="GAA14" s="4"/>
      <c r="GAB14" s="4"/>
      <c r="GAC14" s="4"/>
      <c r="GAD14" s="4"/>
      <c r="GAE14" s="4"/>
      <c r="GAF14" s="4"/>
      <c r="GAG14" s="4"/>
      <c r="GAH14" s="4"/>
      <c r="GAI14" s="4"/>
      <c r="GAJ14" s="4"/>
      <c r="GAN14" s="4"/>
      <c r="GAO14" s="4"/>
      <c r="GAP14" s="4"/>
      <c r="GAQ14" s="4"/>
      <c r="GAR14" s="4"/>
      <c r="GAS14" s="4"/>
      <c r="GAT14" s="4"/>
      <c r="GAU14" s="4"/>
      <c r="GAV14" s="4"/>
      <c r="GAW14" s="4"/>
      <c r="GAX14" s="4"/>
      <c r="GAY14" s="4"/>
      <c r="GBC14" s="4"/>
      <c r="GBD14" s="4"/>
      <c r="GBE14" s="4"/>
      <c r="GBF14" s="4"/>
      <c r="GBG14" s="4"/>
      <c r="GBH14" s="4"/>
      <c r="GBI14" s="4"/>
      <c r="GBJ14" s="4"/>
      <c r="GBK14" s="4"/>
      <c r="GBL14" s="4"/>
      <c r="GBM14" s="4"/>
      <c r="GBN14" s="4"/>
      <c r="GBR14" s="4"/>
      <c r="GBS14" s="4"/>
      <c r="GBT14" s="4"/>
      <c r="GBU14" s="4"/>
      <c r="GBV14" s="4"/>
      <c r="GBW14" s="4"/>
      <c r="GBX14" s="4"/>
      <c r="GBY14" s="4"/>
      <c r="GBZ14" s="4"/>
      <c r="GCA14" s="4"/>
      <c r="GCB14" s="4"/>
      <c r="GCC14" s="4"/>
      <c r="GCG14" s="4"/>
      <c r="GCH14" s="4"/>
      <c r="GCI14" s="4"/>
      <c r="GCJ14" s="4"/>
      <c r="GCK14" s="4"/>
      <c r="GCL14" s="4"/>
      <c r="GCM14" s="4"/>
      <c r="GCN14" s="4"/>
      <c r="GCO14" s="4"/>
      <c r="GCP14" s="4"/>
      <c r="GCQ14" s="4"/>
      <c r="GCR14" s="4"/>
      <c r="GCV14" s="4"/>
      <c r="GCW14" s="4"/>
      <c r="GCX14" s="4"/>
      <c r="GCY14" s="4"/>
      <c r="GCZ14" s="4"/>
      <c r="GDA14" s="4"/>
      <c r="GDB14" s="4"/>
      <c r="GDC14" s="4"/>
      <c r="GDD14" s="4"/>
      <c r="GDE14" s="4"/>
      <c r="GDF14" s="4"/>
      <c r="GDG14" s="4"/>
      <c r="GDK14" s="4"/>
      <c r="GDL14" s="4"/>
      <c r="GDM14" s="4"/>
      <c r="GDN14" s="4"/>
      <c r="GDO14" s="4"/>
      <c r="GDP14" s="4"/>
      <c r="GDQ14" s="4"/>
      <c r="GDR14" s="4"/>
      <c r="GDS14" s="4"/>
      <c r="GDT14" s="4"/>
      <c r="GDU14" s="4"/>
      <c r="GDV14" s="4"/>
      <c r="GDZ14" s="4"/>
      <c r="GEA14" s="4"/>
      <c r="GEB14" s="4"/>
      <c r="GEC14" s="4"/>
      <c r="GED14" s="4"/>
      <c r="GEE14" s="4"/>
      <c r="GEF14" s="4"/>
      <c r="GEG14" s="4"/>
      <c r="GEH14" s="4"/>
      <c r="GEI14" s="4"/>
      <c r="GEJ14" s="4"/>
      <c r="GEK14" s="4"/>
      <c r="GEO14" s="4"/>
      <c r="GEP14" s="4"/>
      <c r="GEQ14" s="4"/>
      <c r="GER14" s="4"/>
      <c r="GES14" s="4"/>
      <c r="GET14" s="4"/>
      <c r="GEU14" s="4"/>
      <c r="GEV14" s="4"/>
      <c r="GEW14" s="4"/>
      <c r="GEX14" s="4"/>
      <c r="GEY14" s="4"/>
      <c r="GEZ14" s="4"/>
      <c r="GFD14" s="4"/>
      <c r="GFE14" s="4"/>
      <c r="GFF14" s="4"/>
      <c r="GFG14" s="4"/>
      <c r="GFH14" s="4"/>
      <c r="GFI14" s="4"/>
      <c r="GFJ14" s="4"/>
      <c r="GFK14" s="4"/>
      <c r="GFL14" s="4"/>
      <c r="GFM14" s="4"/>
      <c r="GFN14" s="4"/>
      <c r="GFO14" s="4"/>
      <c r="GFS14" s="4"/>
      <c r="GFT14" s="4"/>
      <c r="GFU14" s="4"/>
      <c r="GFV14" s="4"/>
      <c r="GFW14" s="4"/>
      <c r="GFX14" s="4"/>
      <c r="GFY14" s="4"/>
      <c r="GFZ14" s="4"/>
      <c r="GGA14" s="4"/>
      <c r="GGB14" s="4"/>
      <c r="GGC14" s="4"/>
      <c r="GGD14" s="4"/>
      <c r="GGH14" s="4"/>
      <c r="GGI14" s="4"/>
      <c r="GGJ14" s="4"/>
      <c r="GGK14" s="4"/>
      <c r="GGL14" s="4"/>
      <c r="GGM14" s="4"/>
      <c r="GGN14" s="4"/>
      <c r="GGO14" s="4"/>
      <c r="GGP14" s="4"/>
      <c r="GGQ14" s="4"/>
      <c r="GGR14" s="4"/>
      <c r="GGS14" s="4"/>
      <c r="GGW14" s="4"/>
      <c r="GGX14" s="4"/>
      <c r="GGY14" s="4"/>
      <c r="GGZ14" s="4"/>
      <c r="GHA14" s="4"/>
      <c r="GHB14" s="4"/>
      <c r="GHC14" s="4"/>
      <c r="GHD14" s="4"/>
      <c r="GHE14" s="4"/>
      <c r="GHF14" s="4"/>
      <c r="GHG14" s="4"/>
      <c r="GHH14" s="4"/>
      <c r="GHL14" s="4"/>
      <c r="GHM14" s="4"/>
      <c r="GHN14" s="4"/>
      <c r="GHO14" s="4"/>
      <c r="GHP14" s="4"/>
      <c r="GHQ14" s="4"/>
      <c r="GHR14" s="4"/>
      <c r="GHS14" s="4"/>
      <c r="GHT14" s="4"/>
      <c r="GHU14" s="4"/>
      <c r="GHV14" s="4"/>
      <c r="GHW14" s="4"/>
      <c r="GIA14" s="4"/>
      <c r="GIB14" s="4"/>
      <c r="GIC14" s="4"/>
      <c r="GID14" s="4"/>
      <c r="GIE14" s="4"/>
      <c r="GIF14" s="4"/>
      <c r="GIG14" s="4"/>
      <c r="GIH14" s="4"/>
      <c r="GII14" s="4"/>
      <c r="GIJ14" s="4"/>
      <c r="GIK14" s="4"/>
      <c r="GIL14" s="4"/>
      <c r="GIP14" s="4"/>
      <c r="GIQ14" s="4"/>
      <c r="GIR14" s="4"/>
      <c r="GIS14" s="4"/>
      <c r="GIT14" s="4"/>
      <c r="GIU14" s="4"/>
      <c r="GIV14" s="4"/>
      <c r="GIW14" s="4"/>
      <c r="GIX14" s="4"/>
      <c r="GIY14" s="4"/>
      <c r="GIZ14" s="4"/>
      <c r="GJA14" s="4"/>
      <c r="GJE14" s="4"/>
      <c r="GJF14" s="4"/>
      <c r="GJG14" s="4"/>
      <c r="GJH14" s="4"/>
      <c r="GJI14" s="4"/>
      <c r="GJJ14" s="4"/>
      <c r="GJK14" s="4"/>
      <c r="GJL14" s="4"/>
      <c r="GJM14" s="4"/>
      <c r="GJN14" s="4"/>
      <c r="GJO14" s="4"/>
      <c r="GJP14" s="4"/>
      <c r="GJT14" s="4"/>
      <c r="GJU14" s="4"/>
      <c r="GJV14" s="4"/>
      <c r="GJW14" s="4"/>
      <c r="GJX14" s="4"/>
      <c r="GJY14" s="4"/>
      <c r="GJZ14" s="4"/>
      <c r="GKA14" s="4"/>
      <c r="GKB14" s="4"/>
      <c r="GKC14" s="4"/>
      <c r="GKD14" s="4"/>
      <c r="GKE14" s="4"/>
      <c r="GKI14" s="4"/>
      <c r="GKJ14" s="4"/>
      <c r="GKK14" s="4"/>
      <c r="GKL14" s="4"/>
      <c r="GKM14" s="4"/>
      <c r="GKN14" s="4"/>
      <c r="GKO14" s="4"/>
      <c r="GKP14" s="4"/>
      <c r="GKQ14" s="4"/>
      <c r="GKR14" s="4"/>
      <c r="GKS14" s="4"/>
      <c r="GKT14" s="4"/>
      <c r="GKX14" s="4"/>
      <c r="GKY14" s="4"/>
      <c r="GKZ14" s="4"/>
      <c r="GLA14" s="4"/>
      <c r="GLB14" s="4"/>
      <c r="GLC14" s="4"/>
      <c r="GLD14" s="4"/>
      <c r="GLE14" s="4"/>
      <c r="GLF14" s="4"/>
      <c r="GLG14" s="4"/>
      <c r="GLH14" s="4"/>
      <c r="GLI14" s="4"/>
      <c r="GLM14" s="4"/>
      <c r="GLN14" s="4"/>
      <c r="GLO14" s="4"/>
      <c r="GLP14" s="4"/>
      <c r="GLQ14" s="4"/>
      <c r="GLR14" s="4"/>
      <c r="GLS14" s="4"/>
      <c r="GLT14" s="4"/>
      <c r="GLU14" s="4"/>
      <c r="GLV14" s="4"/>
      <c r="GLW14" s="4"/>
      <c r="GLX14" s="4"/>
      <c r="GMB14" s="4"/>
      <c r="GMC14" s="4"/>
      <c r="GMD14" s="4"/>
      <c r="GME14" s="4"/>
      <c r="GMF14" s="4"/>
      <c r="GMG14" s="4"/>
      <c r="GMH14" s="4"/>
      <c r="GMI14" s="4"/>
      <c r="GMJ14" s="4"/>
      <c r="GMK14" s="4"/>
      <c r="GML14" s="4"/>
      <c r="GMM14" s="4"/>
      <c r="GMQ14" s="4"/>
      <c r="GMR14" s="4"/>
      <c r="GMS14" s="4"/>
      <c r="GMT14" s="4"/>
      <c r="GMU14" s="4"/>
      <c r="GMV14" s="4"/>
      <c r="GMW14" s="4"/>
      <c r="GMX14" s="4"/>
      <c r="GMY14" s="4"/>
      <c r="GMZ14" s="4"/>
      <c r="GNA14" s="4"/>
      <c r="GNB14" s="4"/>
      <c r="GNF14" s="4"/>
      <c r="GNG14" s="4"/>
      <c r="GNH14" s="4"/>
      <c r="GNI14" s="4"/>
      <c r="GNJ14" s="4"/>
      <c r="GNK14" s="4"/>
      <c r="GNL14" s="4"/>
      <c r="GNM14" s="4"/>
      <c r="GNN14" s="4"/>
      <c r="GNO14" s="4"/>
      <c r="GNP14" s="4"/>
      <c r="GNQ14" s="4"/>
      <c r="GNU14" s="4"/>
      <c r="GNV14" s="4"/>
      <c r="GNW14" s="4"/>
      <c r="GNX14" s="4"/>
      <c r="GNY14" s="4"/>
      <c r="GNZ14" s="4"/>
      <c r="GOA14" s="4"/>
      <c r="GOB14" s="4"/>
      <c r="GOC14" s="4"/>
      <c r="GOD14" s="4"/>
      <c r="GOE14" s="4"/>
      <c r="GOF14" s="4"/>
      <c r="GOJ14" s="4"/>
      <c r="GOK14" s="4"/>
      <c r="GOL14" s="4"/>
      <c r="GOM14" s="4"/>
      <c r="GON14" s="4"/>
      <c r="GOO14" s="4"/>
      <c r="GOP14" s="4"/>
      <c r="GOQ14" s="4"/>
      <c r="GOR14" s="4"/>
      <c r="GOS14" s="4"/>
      <c r="GOT14" s="4"/>
      <c r="GOU14" s="4"/>
      <c r="GOY14" s="4"/>
      <c r="GOZ14" s="4"/>
      <c r="GPA14" s="4"/>
      <c r="GPB14" s="4"/>
      <c r="GPC14" s="4"/>
      <c r="GPD14" s="4"/>
      <c r="GPE14" s="4"/>
      <c r="GPF14" s="4"/>
      <c r="GPG14" s="4"/>
      <c r="GPH14" s="4"/>
      <c r="GPI14" s="4"/>
      <c r="GPJ14" s="4"/>
      <c r="GPN14" s="4"/>
      <c r="GPO14" s="4"/>
      <c r="GPP14" s="4"/>
      <c r="GPQ14" s="4"/>
      <c r="GPR14" s="4"/>
      <c r="GPS14" s="4"/>
      <c r="GPT14" s="4"/>
      <c r="GPU14" s="4"/>
      <c r="GPV14" s="4"/>
      <c r="GPW14" s="4"/>
      <c r="GPX14" s="4"/>
      <c r="GPY14" s="4"/>
      <c r="GQC14" s="4"/>
      <c r="GQD14" s="4"/>
      <c r="GQE14" s="4"/>
      <c r="GQF14" s="4"/>
      <c r="GQG14" s="4"/>
      <c r="GQH14" s="4"/>
      <c r="GQI14" s="4"/>
      <c r="GQJ14" s="4"/>
      <c r="GQK14" s="4"/>
      <c r="GQL14" s="4"/>
      <c r="GQM14" s="4"/>
      <c r="GQN14" s="4"/>
      <c r="GQR14" s="4"/>
      <c r="GQS14" s="4"/>
      <c r="GQT14" s="4"/>
      <c r="GQU14" s="4"/>
      <c r="GQV14" s="4"/>
      <c r="GQW14" s="4"/>
      <c r="GQX14" s="4"/>
      <c r="GQY14" s="4"/>
      <c r="GQZ14" s="4"/>
      <c r="GRA14" s="4"/>
      <c r="GRB14" s="4"/>
      <c r="GRC14" s="4"/>
      <c r="GRG14" s="4"/>
      <c r="GRH14" s="4"/>
      <c r="GRI14" s="4"/>
      <c r="GRJ14" s="4"/>
      <c r="GRK14" s="4"/>
      <c r="GRL14" s="4"/>
      <c r="GRM14" s="4"/>
      <c r="GRN14" s="4"/>
      <c r="GRO14" s="4"/>
      <c r="GRP14" s="4"/>
      <c r="GRQ14" s="4"/>
      <c r="GRR14" s="4"/>
      <c r="GRV14" s="4"/>
      <c r="GRW14" s="4"/>
      <c r="GRX14" s="4"/>
      <c r="GRY14" s="4"/>
      <c r="GRZ14" s="4"/>
      <c r="GSA14" s="4"/>
      <c r="GSB14" s="4"/>
      <c r="GSC14" s="4"/>
      <c r="GSD14" s="4"/>
      <c r="GSE14" s="4"/>
      <c r="GSF14" s="4"/>
      <c r="GSG14" s="4"/>
      <c r="GSK14" s="4"/>
      <c r="GSL14" s="4"/>
      <c r="GSM14" s="4"/>
      <c r="GSN14" s="4"/>
      <c r="GSO14" s="4"/>
      <c r="GSP14" s="4"/>
      <c r="GSQ14" s="4"/>
      <c r="GSR14" s="4"/>
      <c r="GSS14" s="4"/>
      <c r="GST14" s="4"/>
      <c r="GSU14" s="4"/>
      <c r="GSV14" s="4"/>
      <c r="GSZ14" s="4"/>
      <c r="GTA14" s="4"/>
      <c r="GTB14" s="4"/>
      <c r="GTC14" s="4"/>
      <c r="GTD14" s="4"/>
      <c r="GTE14" s="4"/>
      <c r="GTF14" s="4"/>
      <c r="GTG14" s="4"/>
      <c r="GTH14" s="4"/>
      <c r="GTI14" s="4"/>
      <c r="GTJ14" s="4"/>
      <c r="GTK14" s="4"/>
      <c r="GTO14" s="4"/>
      <c r="GTP14" s="4"/>
      <c r="GTQ14" s="4"/>
      <c r="GTR14" s="4"/>
      <c r="GTS14" s="4"/>
      <c r="GTT14" s="4"/>
      <c r="GTU14" s="4"/>
      <c r="GTV14" s="4"/>
      <c r="GTW14" s="4"/>
      <c r="GTX14" s="4"/>
      <c r="GTY14" s="4"/>
      <c r="GTZ14" s="4"/>
      <c r="GUD14" s="4"/>
      <c r="GUE14" s="4"/>
      <c r="GUF14" s="4"/>
      <c r="GUG14" s="4"/>
      <c r="GUH14" s="4"/>
      <c r="GUI14" s="4"/>
      <c r="GUJ14" s="4"/>
      <c r="GUK14" s="4"/>
      <c r="GUL14" s="4"/>
      <c r="GUM14" s="4"/>
      <c r="GUN14" s="4"/>
      <c r="GUO14" s="4"/>
      <c r="GUS14" s="4"/>
      <c r="GUT14" s="4"/>
      <c r="GUU14" s="4"/>
      <c r="GUV14" s="4"/>
      <c r="GUW14" s="4"/>
      <c r="GUX14" s="4"/>
      <c r="GUY14" s="4"/>
      <c r="GUZ14" s="4"/>
      <c r="GVA14" s="4"/>
      <c r="GVB14" s="4"/>
      <c r="GVC14" s="4"/>
      <c r="GVD14" s="4"/>
      <c r="GVH14" s="4"/>
      <c r="GVI14" s="4"/>
      <c r="GVJ14" s="4"/>
      <c r="GVK14" s="4"/>
      <c r="GVL14" s="4"/>
      <c r="GVM14" s="4"/>
      <c r="GVN14" s="4"/>
      <c r="GVO14" s="4"/>
      <c r="GVP14" s="4"/>
      <c r="GVQ14" s="4"/>
      <c r="GVR14" s="4"/>
      <c r="GVS14" s="4"/>
      <c r="GVW14" s="4"/>
      <c r="GVX14" s="4"/>
      <c r="GVY14" s="4"/>
      <c r="GVZ14" s="4"/>
      <c r="GWA14" s="4"/>
      <c r="GWB14" s="4"/>
      <c r="GWC14" s="4"/>
      <c r="GWD14" s="4"/>
      <c r="GWE14" s="4"/>
      <c r="GWF14" s="4"/>
      <c r="GWG14" s="4"/>
      <c r="GWH14" s="4"/>
      <c r="GWL14" s="4"/>
      <c r="GWM14" s="4"/>
      <c r="GWN14" s="4"/>
      <c r="GWO14" s="4"/>
      <c r="GWP14" s="4"/>
      <c r="GWQ14" s="4"/>
      <c r="GWR14" s="4"/>
      <c r="GWS14" s="4"/>
      <c r="GWT14" s="4"/>
      <c r="GWU14" s="4"/>
      <c r="GWV14" s="4"/>
      <c r="GWW14" s="4"/>
      <c r="GXA14" s="4"/>
      <c r="GXB14" s="4"/>
      <c r="GXC14" s="4"/>
      <c r="GXD14" s="4"/>
      <c r="GXE14" s="4"/>
      <c r="GXF14" s="4"/>
      <c r="GXG14" s="4"/>
      <c r="GXH14" s="4"/>
      <c r="GXI14" s="4"/>
      <c r="GXJ14" s="4"/>
      <c r="GXK14" s="4"/>
      <c r="GXL14" s="4"/>
      <c r="GXP14" s="4"/>
      <c r="GXQ14" s="4"/>
      <c r="GXR14" s="4"/>
      <c r="GXS14" s="4"/>
      <c r="GXT14" s="4"/>
      <c r="GXU14" s="4"/>
      <c r="GXV14" s="4"/>
      <c r="GXW14" s="4"/>
      <c r="GXX14" s="4"/>
      <c r="GXY14" s="4"/>
      <c r="GXZ14" s="4"/>
      <c r="GYA14" s="4"/>
      <c r="GYE14" s="4"/>
      <c r="GYF14" s="4"/>
      <c r="GYG14" s="4"/>
      <c r="GYH14" s="4"/>
      <c r="GYI14" s="4"/>
      <c r="GYJ14" s="4"/>
      <c r="GYK14" s="4"/>
      <c r="GYL14" s="4"/>
      <c r="GYM14" s="4"/>
      <c r="GYN14" s="4"/>
      <c r="GYO14" s="4"/>
      <c r="GYP14" s="4"/>
      <c r="GYT14" s="4"/>
      <c r="GYU14" s="4"/>
      <c r="GYV14" s="4"/>
      <c r="GYW14" s="4"/>
      <c r="GYX14" s="4"/>
      <c r="GYY14" s="4"/>
      <c r="GYZ14" s="4"/>
      <c r="GZA14" s="4"/>
      <c r="GZB14" s="4"/>
      <c r="GZC14" s="4"/>
      <c r="GZD14" s="4"/>
      <c r="GZE14" s="4"/>
      <c r="GZI14" s="4"/>
      <c r="GZJ14" s="4"/>
      <c r="GZK14" s="4"/>
      <c r="GZL14" s="4"/>
      <c r="GZM14" s="4"/>
      <c r="GZN14" s="4"/>
      <c r="GZO14" s="4"/>
      <c r="GZP14" s="4"/>
      <c r="GZQ14" s="4"/>
      <c r="GZR14" s="4"/>
      <c r="GZS14" s="4"/>
      <c r="GZT14" s="4"/>
      <c r="GZX14" s="4"/>
      <c r="GZY14" s="4"/>
      <c r="GZZ14" s="4"/>
      <c r="HAA14" s="4"/>
      <c r="HAB14" s="4"/>
      <c r="HAC14" s="4"/>
      <c r="HAD14" s="4"/>
      <c r="HAE14" s="4"/>
      <c r="HAF14" s="4"/>
      <c r="HAG14" s="4"/>
      <c r="HAH14" s="4"/>
      <c r="HAI14" s="4"/>
      <c r="HAM14" s="4"/>
      <c r="HAN14" s="4"/>
      <c r="HAO14" s="4"/>
      <c r="HAP14" s="4"/>
      <c r="HAQ14" s="4"/>
      <c r="HAR14" s="4"/>
      <c r="HAS14" s="4"/>
      <c r="HAT14" s="4"/>
      <c r="HAU14" s="4"/>
      <c r="HAV14" s="4"/>
      <c r="HAW14" s="4"/>
      <c r="HAX14" s="4"/>
      <c r="HBB14" s="4"/>
      <c r="HBC14" s="4"/>
      <c r="HBD14" s="4"/>
      <c r="HBE14" s="4"/>
      <c r="HBF14" s="4"/>
      <c r="HBG14" s="4"/>
      <c r="HBH14" s="4"/>
      <c r="HBI14" s="4"/>
      <c r="HBJ14" s="4"/>
      <c r="HBK14" s="4"/>
      <c r="HBL14" s="4"/>
      <c r="HBM14" s="4"/>
      <c r="HBQ14" s="4"/>
      <c r="HBR14" s="4"/>
      <c r="HBS14" s="4"/>
      <c r="HBT14" s="4"/>
      <c r="HBU14" s="4"/>
      <c r="HBV14" s="4"/>
      <c r="HBW14" s="4"/>
      <c r="HBX14" s="4"/>
      <c r="HBY14" s="4"/>
      <c r="HBZ14" s="4"/>
      <c r="HCA14" s="4"/>
      <c r="HCB14" s="4"/>
      <c r="HCF14" s="4"/>
      <c r="HCG14" s="4"/>
      <c r="HCH14" s="4"/>
      <c r="HCI14" s="4"/>
      <c r="HCJ14" s="4"/>
      <c r="HCK14" s="4"/>
      <c r="HCL14" s="4"/>
      <c r="HCM14" s="4"/>
      <c r="HCN14" s="4"/>
      <c r="HCO14" s="4"/>
      <c r="HCP14" s="4"/>
      <c r="HCQ14" s="4"/>
      <c r="HCU14" s="4"/>
      <c r="HCV14" s="4"/>
      <c r="HCW14" s="4"/>
      <c r="HCX14" s="4"/>
      <c r="HCY14" s="4"/>
      <c r="HCZ14" s="4"/>
      <c r="HDA14" s="4"/>
      <c r="HDB14" s="4"/>
      <c r="HDC14" s="4"/>
      <c r="HDD14" s="4"/>
      <c r="HDE14" s="4"/>
      <c r="HDF14" s="4"/>
      <c r="HDJ14" s="4"/>
      <c r="HDK14" s="4"/>
      <c r="HDL14" s="4"/>
      <c r="HDM14" s="4"/>
      <c r="HDN14" s="4"/>
      <c r="HDO14" s="4"/>
      <c r="HDP14" s="4"/>
      <c r="HDQ14" s="4"/>
      <c r="HDR14" s="4"/>
      <c r="HDS14" s="4"/>
      <c r="HDT14" s="4"/>
      <c r="HDU14" s="4"/>
      <c r="HDY14" s="4"/>
      <c r="HDZ14" s="4"/>
      <c r="HEA14" s="4"/>
      <c r="HEB14" s="4"/>
      <c r="HEC14" s="4"/>
      <c r="HED14" s="4"/>
      <c r="HEE14" s="4"/>
      <c r="HEF14" s="4"/>
      <c r="HEG14" s="4"/>
      <c r="HEH14" s="4"/>
      <c r="HEI14" s="4"/>
      <c r="HEJ14" s="4"/>
      <c r="HEN14" s="4"/>
      <c r="HEO14" s="4"/>
      <c r="HEP14" s="4"/>
      <c r="HEQ14" s="4"/>
      <c r="HER14" s="4"/>
      <c r="HES14" s="4"/>
      <c r="HET14" s="4"/>
      <c r="HEU14" s="4"/>
      <c r="HEV14" s="4"/>
      <c r="HEW14" s="4"/>
      <c r="HEX14" s="4"/>
      <c r="HEY14" s="4"/>
      <c r="HFC14" s="4"/>
      <c r="HFD14" s="4"/>
      <c r="HFE14" s="4"/>
      <c r="HFF14" s="4"/>
      <c r="HFG14" s="4"/>
      <c r="HFH14" s="4"/>
      <c r="HFI14" s="4"/>
      <c r="HFJ14" s="4"/>
      <c r="HFK14" s="4"/>
      <c r="HFL14" s="4"/>
      <c r="HFM14" s="4"/>
      <c r="HFN14" s="4"/>
      <c r="HFR14" s="4"/>
      <c r="HFS14" s="4"/>
      <c r="HFT14" s="4"/>
      <c r="HFU14" s="4"/>
      <c r="HFV14" s="4"/>
      <c r="HFW14" s="4"/>
      <c r="HFX14" s="4"/>
      <c r="HFY14" s="4"/>
      <c r="HFZ14" s="4"/>
      <c r="HGA14" s="4"/>
      <c r="HGB14" s="4"/>
      <c r="HGC14" s="4"/>
      <c r="HGG14" s="4"/>
      <c r="HGH14" s="4"/>
      <c r="HGI14" s="4"/>
      <c r="HGJ14" s="4"/>
      <c r="HGK14" s="4"/>
      <c r="HGL14" s="4"/>
      <c r="HGM14" s="4"/>
      <c r="HGN14" s="4"/>
      <c r="HGO14" s="4"/>
      <c r="HGP14" s="4"/>
      <c r="HGQ14" s="4"/>
      <c r="HGR14" s="4"/>
      <c r="HGV14" s="4"/>
      <c r="HGW14" s="4"/>
      <c r="HGX14" s="4"/>
      <c r="HGY14" s="4"/>
      <c r="HGZ14" s="4"/>
      <c r="HHA14" s="4"/>
      <c r="HHB14" s="4"/>
      <c r="HHC14" s="4"/>
      <c r="HHD14" s="4"/>
      <c r="HHE14" s="4"/>
      <c r="HHF14" s="4"/>
      <c r="HHG14" s="4"/>
      <c r="HHK14" s="4"/>
      <c r="HHL14" s="4"/>
      <c r="HHM14" s="4"/>
      <c r="HHN14" s="4"/>
      <c r="HHO14" s="4"/>
      <c r="HHP14" s="4"/>
      <c r="HHQ14" s="4"/>
      <c r="HHR14" s="4"/>
      <c r="HHS14" s="4"/>
      <c r="HHT14" s="4"/>
      <c r="HHU14" s="4"/>
      <c r="HHV14" s="4"/>
      <c r="HHZ14" s="4"/>
      <c r="HIA14" s="4"/>
      <c r="HIB14" s="4"/>
      <c r="HIC14" s="4"/>
      <c r="HID14" s="4"/>
      <c r="HIE14" s="4"/>
      <c r="HIF14" s="4"/>
      <c r="HIG14" s="4"/>
      <c r="HIH14" s="4"/>
      <c r="HII14" s="4"/>
      <c r="HIJ14" s="4"/>
      <c r="HIK14" s="4"/>
      <c r="HIO14" s="4"/>
      <c r="HIP14" s="4"/>
      <c r="HIQ14" s="4"/>
      <c r="HIR14" s="4"/>
      <c r="HIS14" s="4"/>
      <c r="HIT14" s="4"/>
      <c r="HIU14" s="4"/>
      <c r="HIV14" s="4"/>
      <c r="HIW14" s="4"/>
      <c r="HIX14" s="4"/>
      <c r="HIY14" s="4"/>
      <c r="HIZ14" s="4"/>
      <c r="HJD14" s="4"/>
      <c r="HJE14" s="4"/>
      <c r="HJF14" s="4"/>
      <c r="HJG14" s="4"/>
      <c r="HJH14" s="4"/>
      <c r="HJI14" s="4"/>
      <c r="HJJ14" s="4"/>
      <c r="HJK14" s="4"/>
      <c r="HJL14" s="4"/>
      <c r="HJM14" s="4"/>
      <c r="HJN14" s="4"/>
      <c r="HJO14" s="4"/>
      <c r="HJS14" s="4"/>
      <c r="HJT14" s="4"/>
      <c r="HJU14" s="4"/>
      <c r="HJV14" s="4"/>
      <c r="HJW14" s="4"/>
      <c r="HJX14" s="4"/>
      <c r="HJY14" s="4"/>
      <c r="HJZ14" s="4"/>
      <c r="HKA14" s="4"/>
      <c r="HKB14" s="4"/>
      <c r="HKC14" s="4"/>
      <c r="HKD14" s="4"/>
      <c r="HKH14" s="4"/>
      <c r="HKI14" s="4"/>
      <c r="HKJ14" s="4"/>
      <c r="HKK14" s="4"/>
      <c r="HKL14" s="4"/>
      <c r="HKM14" s="4"/>
      <c r="HKN14" s="4"/>
      <c r="HKO14" s="4"/>
      <c r="HKP14" s="4"/>
      <c r="HKQ14" s="4"/>
      <c r="HKR14" s="4"/>
      <c r="HKS14" s="4"/>
      <c r="HKW14" s="4"/>
      <c r="HKX14" s="4"/>
      <c r="HKY14" s="4"/>
      <c r="HKZ14" s="4"/>
      <c r="HLA14" s="4"/>
      <c r="HLB14" s="4"/>
      <c r="HLC14" s="4"/>
      <c r="HLD14" s="4"/>
      <c r="HLE14" s="4"/>
      <c r="HLF14" s="4"/>
      <c r="HLG14" s="4"/>
      <c r="HLH14" s="4"/>
      <c r="HLL14" s="4"/>
      <c r="HLM14" s="4"/>
      <c r="HLN14" s="4"/>
      <c r="HLO14" s="4"/>
      <c r="HLP14" s="4"/>
      <c r="HLQ14" s="4"/>
      <c r="HLR14" s="4"/>
      <c r="HLS14" s="4"/>
      <c r="HLT14" s="4"/>
      <c r="HLU14" s="4"/>
      <c r="HLV14" s="4"/>
      <c r="HLW14" s="4"/>
      <c r="HMA14" s="4"/>
      <c r="HMB14" s="4"/>
      <c r="HMC14" s="4"/>
      <c r="HMD14" s="4"/>
      <c r="HME14" s="4"/>
      <c r="HMF14" s="4"/>
      <c r="HMG14" s="4"/>
      <c r="HMH14" s="4"/>
      <c r="HMI14" s="4"/>
      <c r="HMJ14" s="4"/>
      <c r="HMK14" s="4"/>
      <c r="HML14" s="4"/>
      <c r="HMP14" s="4"/>
      <c r="HMQ14" s="4"/>
      <c r="HMR14" s="4"/>
      <c r="HMS14" s="4"/>
      <c r="HMT14" s="4"/>
      <c r="HMU14" s="4"/>
      <c r="HMV14" s="4"/>
      <c r="HMW14" s="4"/>
      <c r="HMX14" s="4"/>
      <c r="HMY14" s="4"/>
      <c r="HMZ14" s="4"/>
      <c r="HNA14" s="4"/>
      <c r="HNE14" s="4"/>
      <c r="HNF14" s="4"/>
      <c r="HNG14" s="4"/>
      <c r="HNH14" s="4"/>
      <c r="HNI14" s="4"/>
      <c r="HNJ14" s="4"/>
      <c r="HNK14" s="4"/>
      <c r="HNL14" s="4"/>
      <c r="HNM14" s="4"/>
      <c r="HNN14" s="4"/>
      <c r="HNO14" s="4"/>
      <c r="HNP14" s="4"/>
      <c r="HNT14" s="4"/>
      <c r="HNU14" s="4"/>
      <c r="HNV14" s="4"/>
      <c r="HNW14" s="4"/>
      <c r="HNX14" s="4"/>
      <c r="HNY14" s="4"/>
      <c r="HNZ14" s="4"/>
      <c r="HOA14" s="4"/>
      <c r="HOB14" s="4"/>
      <c r="HOC14" s="4"/>
      <c r="HOD14" s="4"/>
      <c r="HOE14" s="4"/>
      <c r="HOI14" s="4"/>
      <c r="HOJ14" s="4"/>
      <c r="HOK14" s="4"/>
      <c r="HOL14" s="4"/>
      <c r="HOM14" s="4"/>
      <c r="HON14" s="4"/>
      <c r="HOO14" s="4"/>
      <c r="HOP14" s="4"/>
      <c r="HOQ14" s="4"/>
      <c r="HOR14" s="4"/>
      <c r="HOS14" s="4"/>
      <c r="HOT14" s="4"/>
      <c r="HOX14" s="4"/>
      <c r="HOY14" s="4"/>
      <c r="HOZ14" s="4"/>
      <c r="HPA14" s="4"/>
      <c r="HPB14" s="4"/>
      <c r="HPC14" s="4"/>
      <c r="HPD14" s="4"/>
      <c r="HPE14" s="4"/>
      <c r="HPF14" s="4"/>
      <c r="HPG14" s="4"/>
      <c r="HPH14" s="4"/>
      <c r="HPI14" s="4"/>
      <c r="HPM14" s="4"/>
      <c r="HPN14" s="4"/>
      <c r="HPO14" s="4"/>
      <c r="HPP14" s="4"/>
      <c r="HPQ14" s="4"/>
      <c r="HPR14" s="4"/>
      <c r="HPS14" s="4"/>
      <c r="HPT14" s="4"/>
      <c r="HPU14" s="4"/>
      <c r="HPV14" s="4"/>
      <c r="HPW14" s="4"/>
      <c r="HPX14" s="4"/>
      <c r="HQB14" s="4"/>
      <c r="HQC14" s="4"/>
      <c r="HQD14" s="4"/>
      <c r="HQE14" s="4"/>
      <c r="HQF14" s="4"/>
      <c r="HQG14" s="4"/>
      <c r="HQH14" s="4"/>
      <c r="HQI14" s="4"/>
      <c r="HQJ14" s="4"/>
      <c r="HQK14" s="4"/>
      <c r="HQL14" s="4"/>
      <c r="HQM14" s="4"/>
      <c r="HQQ14" s="4"/>
      <c r="HQR14" s="4"/>
      <c r="HQS14" s="4"/>
      <c r="HQT14" s="4"/>
      <c r="HQU14" s="4"/>
      <c r="HQV14" s="4"/>
      <c r="HQW14" s="4"/>
      <c r="HQX14" s="4"/>
      <c r="HQY14" s="4"/>
      <c r="HQZ14" s="4"/>
      <c r="HRA14" s="4"/>
      <c r="HRB14" s="4"/>
      <c r="HRF14" s="4"/>
      <c r="HRG14" s="4"/>
      <c r="HRH14" s="4"/>
      <c r="HRI14" s="4"/>
      <c r="HRJ14" s="4"/>
      <c r="HRK14" s="4"/>
      <c r="HRL14" s="4"/>
      <c r="HRM14" s="4"/>
      <c r="HRN14" s="4"/>
      <c r="HRO14" s="4"/>
      <c r="HRP14" s="4"/>
      <c r="HRQ14" s="4"/>
      <c r="HRU14" s="4"/>
      <c r="HRV14" s="4"/>
      <c r="HRW14" s="4"/>
      <c r="HRX14" s="4"/>
      <c r="HRY14" s="4"/>
      <c r="HRZ14" s="4"/>
      <c r="HSA14" s="4"/>
      <c r="HSB14" s="4"/>
      <c r="HSC14" s="4"/>
      <c r="HSD14" s="4"/>
      <c r="HSE14" s="4"/>
      <c r="HSF14" s="4"/>
      <c r="HSJ14" s="4"/>
      <c r="HSK14" s="4"/>
      <c r="HSL14" s="4"/>
      <c r="HSM14" s="4"/>
      <c r="HSN14" s="4"/>
      <c r="HSO14" s="4"/>
      <c r="HSP14" s="4"/>
      <c r="HSQ14" s="4"/>
      <c r="HSR14" s="4"/>
      <c r="HSS14" s="4"/>
      <c r="HST14" s="4"/>
      <c r="HSU14" s="4"/>
      <c r="HSY14" s="4"/>
      <c r="HSZ14" s="4"/>
      <c r="HTA14" s="4"/>
      <c r="HTB14" s="4"/>
      <c r="HTC14" s="4"/>
      <c r="HTD14" s="4"/>
      <c r="HTE14" s="4"/>
      <c r="HTF14" s="4"/>
      <c r="HTG14" s="4"/>
      <c r="HTH14" s="4"/>
      <c r="HTI14" s="4"/>
      <c r="HTJ14" s="4"/>
      <c r="HTN14" s="4"/>
      <c r="HTO14" s="4"/>
      <c r="HTP14" s="4"/>
      <c r="HTQ14" s="4"/>
      <c r="HTR14" s="4"/>
      <c r="HTS14" s="4"/>
      <c r="HTT14" s="4"/>
      <c r="HTU14" s="4"/>
      <c r="HTV14" s="4"/>
      <c r="HTW14" s="4"/>
      <c r="HTX14" s="4"/>
      <c r="HTY14" s="4"/>
      <c r="HUC14" s="4"/>
      <c r="HUD14" s="4"/>
      <c r="HUE14" s="4"/>
      <c r="HUF14" s="4"/>
      <c r="HUG14" s="4"/>
      <c r="HUH14" s="4"/>
      <c r="HUI14" s="4"/>
      <c r="HUJ14" s="4"/>
      <c r="HUK14" s="4"/>
      <c r="HUL14" s="4"/>
      <c r="HUM14" s="4"/>
      <c r="HUN14" s="4"/>
      <c r="HUR14" s="4"/>
      <c r="HUS14" s="4"/>
      <c r="HUT14" s="4"/>
      <c r="HUU14" s="4"/>
      <c r="HUV14" s="4"/>
      <c r="HUW14" s="4"/>
      <c r="HUX14" s="4"/>
      <c r="HUY14" s="4"/>
      <c r="HUZ14" s="4"/>
      <c r="HVA14" s="4"/>
      <c r="HVB14" s="4"/>
      <c r="HVC14" s="4"/>
      <c r="HVG14" s="4"/>
      <c r="HVH14" s="4"/>
      <c r="HVI14" s="4"/>
      <c r="HVJ14" s="4"/>
      <c r="HVK14" s="4"/>
      <c r="HVL14" s="4"/>
      <c r="HVM14" s="4"/>
      <c r="HVN14" s="4"/>
      <c r="HVO14" s="4"/>
      <c r="HVP14" s="4"/>
      <c r="HVQ14" s="4"/>
      <c r="HVR14" s="4"/>
      <c r="HVV14" s="4"/>
      <c r="HVW14" s="4"/>
      <c r="HVX14" s="4"/>
      <c r="HVY14" s="4"/>
      <c r="HVZ14" s="4"/>
      <c r="HWA14" s="4"/>
      <c r="HWB14" s="4"/>
      <c r="HWC14" s="4"/>
      <c r="HWD14" s="4"/>
      <c r="HWE14" s="4"/>
      <c r="HWF14" s="4"/>
      <c r="HWG14" s="4"/>
      <c r="HWK14" s="4"/>
      <c r="HWL14" s="4"/>
      <c r="HWM14" s="4"/>
      <c r="HWN14" s="4"/>
      <c r="HWO14" s="4"/>
      <c r="HWP14" s="4"/>
      <c r="HWQ14" s="4"/>
      <c r="HWR14" s="4"/>
      <c r="HWS14" s="4"/>
      <c r="HWT14" s="4"/>
      <c r="HWU14" s="4"/>
      <c r="HWV14" s="4"/>
      <c r="HWZ14" s="4"/>
      <c r="HXA14" s="4"/>
      <c r="HXB14" s="4"/>
      <c r="HXC14" s="4"/>
      <c r="HXD14" s="4"/>
      <c r="HXE14" s="4"/>
      <c r="HXF14" s="4"/>
      <c r="HXG14" s="4"/>
      <c r="HXH14" s="4"/>
      <c r="HXI14" s="4"/>
      <c r="HXJ14" s="4"/>
      <c r="HXK14" s="4"/>
      <c r="HXO14" s="4"/>
      <c r="HXP14" s="4"/>
      <c r="HXQ14" s="4"/>
      <c r="HXR14" s="4"/>
      <c r="HXS14" s="4"/>
      <c r="HXT14" s="4"/>
      <c r="HXU14" s="4"/>
      <c r="HXV14" s="4"/>
      <c r="HXW14" s="4"/>
      <c r="HXX14" s="4"/>
      <c r="HXY14" s="4"/>
      <c r="HXZ14" s="4"/>
      <c r="HYD14" s="4"/>
      <c r="HYE14" s="4"/>
      <c r="HYF14" s="4"/>
      <c r="HYG14" s="4"/>
      <c r="HYH14" s="4"/>
      <c r="HYI14" s="4"/>
      <c r="HYJ14" s="4"/>
      <c r="HYK14" s="4"/>
      <c r="HYL14" s="4"/>
      <c r="HYM14" s="4"/>
      <c r="HYN14" s="4"/>
      <c r="HYO14" s="4"/>
      <c r="HYS14" s="4"/>
      <c r="HYT14" s="4"/>
      <c r="HYU14" s="4"/>
      <c r="HYV14" s="4"/>
      <c r="HYW14" s="4"/>
      <c r="HYX14" s="4"/>
      <c r="HYY14" s="4"/>
      <c r="HYZ14" s="4"/>
      <c r="HZA14" s="4"/>
      <c r="HZB14" s="4"/>
      <c r="HZC14" s="4"/>
      <c r="HZD14" s="4"/>
      <c r="HZH14" s="4"/>
      <c r="HZI14" s="4"/>
      <c r="HZJ14" s="4"/>
      <c r="HZK14" s="4"/>
      <c r="HZL14" s="4"/>
      <c r="HZM14" s="4"/>
      <c r="HZN14" s="4"/>
      <c r="HZO14" s="4"/>
      <c r="HZP14" s="4"/>
      <c r="HZQ14" s="4"/>
      <c r="HZR14" s="4"/>
      <c r="HZS14" s="4"/>
      <c r="HZW14" s="4"/>
      <c r="HZX14" s="4"/>
      <c r="HZY14" s="4"/>
      <c r="HZZ14" s="4"/>
      <c r="IAA14" s="4"/>
      <c r="IAB14" s="4"/>
      <c r="IAC14" s="4"/>
      <c r="IAD14" s="4"/>
      <c r="IAE14" s="4"/>
      <c r="IAF14" s="4"/>
      <c r="IAG14" s="4"/>
      <c r="IAH14" s="4"/>
      <c r="IAL14" s="4"/>
      <c r="IAM14" s="4"/>
      <c r="IAN14" s="4"/>
      <c r="IAO14" s="4"/>
      <c r="IAP14" s="4"/>
      <c r="IAQ14" s="4"/>
      <c r="IAR14" s="4"/>
      <c r="IAS14" s="4"/>
      <c r="IAT14" s="4"/>
      <c r="IAU14" s="4"/>
      <c r="IAV14" s="4"/>
      <c r="IAW14" s="4"/>
      <c r="IBA14" s="4"/>
      <c r="IBB14" s="4"/>
      <c r="IBC14" s="4"/>
      <c r="IBD14" s="4"/>
      <c r="IBE14" s="4"/>
      <c r="IBF14" s="4"/>
      <c r="IBG14" s="4"/>
      <c r="IBH14" s="4"/>
      <c r="IBI14" s="4"/>
      <c r="IBJ14" s="4"/>
      <c r="IBK14" s="4"/>
      <c r="IBL14" s="4"/>
      <c r="IBP14" s="4"/>
      <c r="IBQ14" s="4"/>
      <c r="IBR14" s="4"/>
      <c r="IBS14" s="4"/>
      <c r="IBT14" s="4"/>
      <c r="IBU14" s="4"/>
      <c r="IBV14" s="4"/>
      <c r="IBW14" s="4"/>
      <c r="IBX14" s="4"/>
      <c r="IBY14" s="4"/>
      <c r="IBZ14" s="4"/>
      <c r="ICA14" s="4"/>
      <c r="ICE14" s="4"/>
      <c r="ICF14" s="4"/>
      <c r="ICG14" s="4"/>
      <c r="ICH14" s="4"/>
      <c r="ICI14" s="4"/>
      <c r="ICJ14" s="4"/>
      <c r="ICK14" s="4"/>
      <c r="ICL14" s="4"/>
      <c r="ICM14" s="4"/>
      <c r="ICN14" s="4"/>
      <c r="ICO14" s="4"/>
      <c r="ICP14" s="4"/>
      <c r="ICT14" s="4"/>
      <c r="ICU14" s="4"/>
      <c r="ICV14" s="4"/>
      <c r="ICW14" s="4"/>
      <c r="ICX14" s="4"/>
      <c r="ICY14" s="4"/>
      <c r="ICZ14" s="4"/>
      <c r="IDA14" s="4"/>
      <c r="IDB14" s="4"/>
      <c r="IDC14" s="4"/>
      <c r="IDD14" s="4"/>
      <c r="IDE14" s="4"/>
      <c r="IDI14" s="4"/>
      <c r="IDJ14" s="4"/>
      <c r="IDK14" s="4"/>
      <c r="IDL14" s="4"/>
      <c r="IDM14" s="4"/>
      <c r="IDN14" s="4"/>
      <c r="IDO14" s="4"/>
      <c r="IDP14" s="4"/>
      <c r="IDQ14" s="4"/>
      <c r="IDR14" s="4"/>
      <c r="IDS14" s="4"/>
      <c r="IDT14" s="4"/>
      <c r="IDX14" s="4"/>
      <c r="IDY14" s="4"/>
      <c r="IDZ14" s="4"/>
      <c r="IEA14" s="4"/>
      <c r="IEB14" s="4"/>
      <c r="IEC14" s="4"/>
      <c r="IED14" s="4"/>
      <c r="IEE14" s="4"/>
      <c r="IEF14" s="4"/>
      <c r="IEG14" s="4"/>
      <c r="IEH14" s="4"/>
      <c r="IEI14" s="4"/>
      <c r="IEM14" s="4"/>
      <c r="IEN14" s="4"/>
      <c r="IEO14" s="4"/>
      <c r="IEP14" s="4"/>
      <c r="IEQ14" s="4"/>
      <c r="IER14" s="4"/>
      <c r="IES14" s="4"/>
      <c r="IET14" s="4"/>
      <c r="IEU14" s="4"/>
      <c r="IEV14" s="4"/>
      <c r="IEW14" s="4"/>
      <c r="IEX14" s="4"/>
      <c r="IFB14" s="4"/>
      <c r="IFC14" s="4"/>
      <c r="IFD14" s="4"/>
      <c r="IFE14" s="4"/>
      <c r="IFF14" s="4"/>
      <c r="IFG14" s="4"/>
      <c r="IFH14" s="4"/>
      <c r="IFI14" s="4"/>
      <c r="IFJ14" s="4"/>
      <c r="IFK14" s="4"/>
      <c r="IFL14" s="4"/>
      <c r="IFM14" s="4"/>
      <c r="IFQ14" s="4"/>
      <c r="IFR14" s="4"/>
      <c r="IFS14" s="4"/>
      <c r="IFT14" s="4"/>
      <c r="IFU14" s="4"/>
      <c r="IFV14" s="4"/>
      <c r="IFW14" s="4"/>
      <c r="IFX14" s="4"/>
      <c r="IFY14" s="4"/>
      <c r="IFZ14" s="4"/>
      <c r="IGA14" s="4"/>
      <c r="IGB14" s="4"/>
      <c r="IGF14" s="4"/>
      <c r="IGG14" s="4"/>
      <c r="IGH14" s="4"/>
      <c r="IGI14" s="4"/>
      <c r="IGJ14" s="4"/>
      <c r="IGK14" s="4"/>
      <c r="IGL14" s="4"/>
      <c r="IGM14" s="4"/>
      <c r="IGN14" s="4"/>
      <c r="IGO14" s="4"/>
      <c r="IGP14" s="4"/>
      <c r="IGQ14" s="4"/>
      <c r="IGU14" s="4"/>
      <c r="IGV14" s="4"/>
      <c r="IGW14" s="4"/>
      <c r="IGX14" s="4"/>
      <c r="IGY14" s="4"/>
      <c r="IGZ14" s="4"/>
      <c r="IHA14" s="4"/>
      <c r="IHB14" s="4"/>
      <c r="IHC14" s="4"/>
      <c r="IHD14" s="4"/>
      <c r="IHE14" s="4"/>
      <c r="IHF14" s="4"/>
      <c r="IHJ14" s="4"/>
      <c r="IHK14" s="4"/>
      <c r="IHL14" s="4"/>
      <c r="IHM14" s="4"/>
      <c r="IHN14" s="4"/>
      <c r="IHO14" s="4"/>
      <c r="IHP14" s="4"/>
      <c r="IHQ14" s="4"/>
      <c r="IHR14" s="4"/>
      <c r="IHS14" s="4"/>
      <c r="IHT14" s="4"/>
      <c r="IHU14" s="4"/>
      <c r="IHY14" s="4"/>
      <c r="IHZ14" s="4"/>
      <c r="IIA14" s="4"/>
      <c r="IIB14" s="4"/>
      <c r="IIC14" s="4"/>
      <c r="IID14" s="4"/>
      <c r="IIE14" s="4"/>
      <c r="IIF14" s="4"/>
      <c r="IIG14" s="4"/>
      <c r="IIH14" s="4"/>
      <c r="III14" s="4"/>
      <c r="IIJ14" s="4"/>
      <c r="IIN14" s="4"/>
      <c r="IIO14" s="4"/>
      <c r="IIP14" s="4"/>
      <c r="IIQ14" s="4"/>
      <c r="IIR14" s="4"/>
      <c r="IIS14" s="4"/>
      <c r="IIT14" s="4"/>
      <c r="IIU14" s="4"/>
      <c r="IIV14" s="4"/>
      <c r="IIW14" s="4"/>
      <c r="IIX14" s="4"/>
      <c r="IIY14" s="4"/>
      <c r="IJC14" s="4"/>
      <c r="IJD14" s="4"/>
      <c r="IJE14" s="4"/>
      <c r="IJF14" s="4"/>
      <c r="IJG14" s="4"/>
      <c r="IJH14" s="4"/>
      <c r="IJI14" s="4"/>
      <c r="IJJ14" s="4"/>
      <c r="IJK14" s="4"/>
      <c r="IJL14" s="4"/>
      <c r="IJM14" s="4"/>
      <c r="IJN14" s="4"/>
      <c r="IJR14" s="4"/>
      <c r="IJS14" s="4"/>
      <c r="IJT14" s="4"/>
      <c r="IJU14" s="4"/>
      <c r="IJV14" s="4"/>
      <c r="IJW14" s="4"/>
      <c r="IJX14" s="4"/>
      <c r="IJY14" s="4"/>
      <c r="IJZ14" s="4"/>
      <c r="IKA14" s="4"/>
      <c r="IKB14" s="4"/>
      <c r="IKC14" s="4"/>
      <c r="IKG14" s="4"/>
      <c r="IKH14" s="4"/>
      <c r="IKI14" s="4"/>
      <c r="IKJ14" s="4"/>
      <c r="IKK14" s="4"/>
      <c r="IKL14" s="4"/>
      <c r="IKM14" s="4"/>
      <c r="IKN14" s="4"/>
      <c r="IKO14" s="4"/>
      <c r="IKP14" s="4"/>
      <c r="IKQ14" s="4"/>
      <c r="IKR14" s="4"/>
      <c r="IKV14" s="4"/>
      <c r="IKW14" s="4"/>
      <c r="IKX14" s="4"/>
      <c r="IKY14" s="4"/>
      <c r="IKZ14" s="4"/>
      <c r="ILA14" s="4"/>
      <c r="ILB14" s="4"/>
      <c r="ILC14" s="4"/>
      <c r="ILD14" s="4"/>
      <c r="ILE14" s="4"/>
      <c r="ILF14" s="4"/>
      <c r="ILG14" s="4"/>
      <c r="ILK14" s="4"/>
      <c r="ILL14" s="4"/>
      <c r="ILM14" s="4"/>
      <c r="ILN14" s="4"/>
      <c r="ILO14" s="4"/>
      <c r="ILP14" s="4"/>
      <c r="ILQ14" s="4"/>
      <c r="ILR14" s="4"/>
      <c r="ILS14" s="4"/>
      <c r="ILT14" s="4"/>
      <c r="ILU14" s="4"/>
      <c r="ILV14" s="4"/>
      <c r="ILZ14" s="4"/>
      <c r="IMA14" s="4"/>
      <c r="IMB14" s="4"/>
      <c r="IMC14" s="4"/>
      <c r="IMD14" s="4"/>
      <c r="IME14" s="4"/>
      <c r="IMF14" s="4"/>
      <c r="IMG14" s="4"/>
      <c r="IMH14" s="4"/>
      <c r="IMI14" s="4"/>
      <c r="IMJ14" s="4"/>
      <c r="IMK14" s="4"/>
      <c r="IMO14" s="4"/>
      <c r="IMP14" s="4"/>
      <c r="IMQ14" s="4"/>
      <c r="IMR14" s="4"/>
      <c r="IMS14" s="4"/>
      <c r="IMT14" s="4"/>
      <c r="IMU14" s="4"/>
      <c r="IMV14" s="4"/>
      <c r="IMW14" s="4"/>
      <c r="IMX14" s="4"/>
      <c r="IMY14" s="4"/>
      <c r="IMZ14" s="4"/>
      <c r="IND14" s="4"/>
      <c r="INE14" s="4"/>
      <c r="INF14" s="4"/>
      <c r="ING14" s="4"/>
      <c r="INH14" s="4"/>
      <c r="INI14" s="4"/>
      <c r="INJ14" s="4"/>
      <c r="INK14" s="4"/>
      <c r="INL14" s="4"/>
      <c r="INM14" s="4"/>
      <c r="INN14" s="4"/>
      <c r="INO14" s="4"/>
      <c r="INS14" s="4"/>
      <c r="INT14" s="4"/>
      <c r="INU14" s="4"/>
      <c r="INV14" s="4"/>
      <c r="INW14" s="4"/>
      <c r="INX14" s="4"/>
      <c r="INY14" s="4"/>
      <c r="INZ14" s="4"/>
      <c r="IOA14" s="4"/>
      <c r="IOB14" s="4"/>
      <c r="IOC14" s="4"/>
      <c r="IOD14" s="4"/>
      <c r="IOH14" s="4"/>
      <c r="IOI14" s="4"/>
      <c r="IOJ14" s="4"/>
      <c r="IOK14" s="4"/>
      <c r="IOL14" s="4"/>
      <c r="IOM14" s="4"/>
      <c r="ION14" s="4"/>
      <c r="IOO14" s="4"/>
      <c r="IOP14" s="4"/>
      <c r="IOQ14" s="4"/>
      <c r="IOR14" s="4"/>
      <c r="IOS14" s="4"/>
      <c r="IOW14" s="4"/>
      <c r="IOX14" s="4"/>
      <c r="IOY14" s="4"/>
      <c r="IOZ14" s="4"/>
      <c r="IPA14" s="4"/>
      <c r="IPB14" s="4"/>
      <c r="IPC14" s="4"/>
      <c r="IPD14" s="4"/>
      <c r="IPE14" s="4"/>
      <c r="IPF14" s="4"/>
      <c r="IPG14" s="4"/>
      <c r="IPH14" s="4"/>
      <c r="IPL14" s="4"/>
      <c r="IPM14" s="4"/>
      <c r="IPN14" s="4"/>
      <c r="IPO14" s="4"/>
      <c r="IPP14" s="4"/>
      <c r="IPQ14" s="4"/>
      <c r="IPR14" s="4"/>
      <c r="IPS14" s="4"/>
      <c r="IPT14" s="4"/>
      <c r="IPU14" s="4"/>
      <c r="IPV14" s="4"/>
      <c r="IPW14" s="4"/>
      <c r="IQA14" s="4"/>
      <c r="IQB14" s="4"/>
      <c r="IQC14" s="4"/>
      <c r="IQD14" s="4"/>
      <c r="IQE14" s="4"/>
      <c r="IQF14" s="4"/>
      <c r="IQG14" s="4"/>
      <c r="IQH14" s="4"/>
      <c r="IQI14" s="4"/>
      <c r="IQJ14" s="4"/>
      <c r="IQK14" s="4"/>
      <c r="IQL14" s="4"/>
      <c r="IQP14" s="4"/>
      <c r="IQQ14" s="4"/>
      <c r="IQR14" s="4"/>
      <c r="IQS14" s="4"/>
      <c r="IQT14" s="4"/>
      <c r="IQU14" s="4"/>
      <c r="IQV14" s="4"/>
      <c r="IQW14" s="4"/>
      <c r="IQX14" s="4"/>
      <c r="IQY14" s="4"/>
      <c r="IQZ14" s="4"/>
      <c r="IRA14" s="4"/>
      <c r="IRE14" s="4"/>
      <c r="IRF14" s="4"/>
      <c r="IRG14" s="4"/>
      <c r="IRH14" s="4"/>
      <c r="IRI14" s="4"/>
      <c r="IRJ14" s="4"/>
      <c r="IRK14" s="4"/>
      <c r="IRL14" s="4"/>
      <c r="IRM14" s="4"/>
      <c r="IRN14" s="4"/>
      <c r="IRO14" s="4"/>
      <c r="IRP14" s="4"/>
      <c r="IRT14" s="4"/>
      <c r="IRU14" s="4"/>
      <c r="IRV14" s="4"/>
      <c r="IRW14" s="4"/>
      <c r="IRX14" s="4"/>
      <c r="IRY14" s="4"/>
      <c r="IRZ14" s="4"/>
      <c r="ISA14" s="4"/>
      <c r="ISB14" s="4"/>
      <c r="ISC14" s="4"/>
      <c r="ISD14" s="4"/>
      <c r="ISE14" s="4"/>
      <c r="ISI14" s="4"/>
      <c r="ISJ14" s="4"/>
      <c r="ISK14" s="4"/>
      <c r="ISL14" s="4"/>
      <c r="ISM14" s="4"/>
      <c r="ISN14" s="4"/>
      <c r="ISO14" s="4"/>
      <c r="ISP14" s="4"/>
      <c r="ISQ14" s="4"/>
      <c r="ISR14" s="4"/>
      <c r="ISS14" s="4"/>
      <c r="IST14" s="4"/>
      <c r="ISX14" s="4"/>
      <c r="ISY14" s="4"/>
      <c r="ISZ14" s="4"/>
      <c r="ITA14" s="4"/>
      <c r="ITB14" s="4"/>
      <c r="ITC14" s="4"/>
      <c r="ITD14" s="4"/>
      <c r="ITE14" s="4"/>
      <c r="ITF14" s="4"/>
      <c r="ITG14" s="4"/>
      <c r="ITH14" s="4"/>
      <c r="ITI14" s="4"/>
      <c r="ITM14" s="4"/>
      <c r="ITN14" s="4"/>
      <c r="ITO14" s="4"/>
      <c r="ITP14" s="4"/>
      <c r="ITQ14" s="4"/>
      <c r="ITR14" s="4"/>
      <c r="ITS14" s="4"/>
      <c r="ITT14" s="4"/>
      <c r="ITU14" s="4"/>
      <c r="ITV14" s="4"/>
      <c r="ITW14" s="4"/>
      <c r="ITX14" s="4"/>
      <c r="IUB14" s="4"/>
      <c r="IUC14" s="4"/>
      <c r="IUD14" s="4"/>
      <c r="IUE14" s="4"/>
      <c r="IUF14" s="4"/>
      <c r="IUG14" s="4"/>
      <c r="IUH14" s="4"/>
      <c r="IUI14" s="4"/>
      <c r="IUJ14" s="4"/>
      <c r="IUK14" s="4"/>
      <c r="IUL14" s="4"/>
      <c r="IUM14" s="4"/>
      <c r="IUQ14" s="4"/>
      <c r="IUR14" s="4"/>
      <c r="IUS14" s="4"/>
      <c r="IUT14" s="4"/>
      <c r="IUU14" s="4"/>
      <c r="IUV14" s="4"/>
      <c r="IUW14" s="4"/>
      <c r="IUX14" s="4"/>
      <c r="IUY14" s="4"/>
      <c r="IUZ14" s="4"/>
      <c r="IVA14" s="4"/>
      <c r="IVB14" s="4"/>
      <c r="IVF14" s="4"/>
      <c r="IVG14" s="4"/>
      <c r="IVH14" s="4"/>
      <c r="IVI14" s="4"/>
      <c r="IVJ14" s="4"/>
      <c r="IVK14" s="4"/>
      <c r="IVL14" s="4"/>
      <c r="IVM14" s="4"/>
      <c r="IVN14" s="4"/>
      <c r="IVO14" s="4"/>
      <c r="IVP14" s="4"/>
      <c r="IVQ14" s="4"/>
      <c r="IVU14" s="4"/>
      <c r="IVV14" s="4"/>
      <c r="IVW14" s="4"/>
      <c r="IVX14" s="4"/>
      <c r="IVY14" s="4"/>
      <c r="IVZ14" s="4"/>
      <c r="IWA14" s="4"/>
      <c r="IWB14" s="4"/>
      <c r="IWC14" s="4"/>
      <c r="IWD14" s="4"/>
      <c r="IWE14" s="4"/>
      <c r="IWF14" s="4"/>
      <c r="IWJ14" s="4"/>
      <c r="IWK14" s="4"/>
      <c r="IWL14" s="4"/>
      <c r="IWM14" s="4"/>
      <c r="IWN14" s="4"/>
      <c r="IWO14" s="4"/>
      <c r="IWP14" s="4"/>
      <c r="IWQ14" s="4"/>
      <c r="IWR14" s="4"/>
      <c r="IWS14" s="4"/>
      <c r="IWT14" s="4"/>
      <c r="IWU14" s="4"/>
      <c r="IWY14" s="4"/>
      <c r="IWZ14" s="4"/>
      <c r="IXA14" s="4"/>
      <c r="IXB14" s="4"/>
      <c r="IXC14" s="4"/>
      <c r="IXD14" s="4"/>
      <c r="IXE14" s="4"/>
      <c r="IXF14" s="4"/>
      <c r="IXG14" s="4"/>
      <c r="IXH14" s="4"/>
      <c r="IXI14" s="4"/>
      <c r="IXJ14" s="4"/>
      <c r="IXN14" s="4"/>
      <c r="IXO14" s="4"/>
      <c r="IXP14" s="4"/>
      <c r="IXQ14" s="4"/>
      <c r="IXR14" s="4"/>
      <c r="IXS14" s="4"/>
      <c r="IXT14" s="4"/>
      <c r="IXU14" s="4"/>
      <c r="IXV14" s="4"/>
      <c r="IXW14" s="4"/>
      <c r="IXX14" s="4"/>
      <c r="IXY14" s="4"/>
      <c r="IYC14" s="4"/>
      <c r="IYD14" s="4"/>
      <c r="IYE14" s="4"/>
      <c r="IYF14" s="4"/>
      <c r="IYG14" s="4"/>
      <c r="IYH14" s="4"/>
      <c r="IYI14" s="4"/>
      <c r="IYJ14" s="4"/>
      <c r="IYK14" s="4"/>
      <c r="IYL14" s="4"/>
      <c r="IYM14" s="4"/>
      <c r="IYN14" s="4"/>
      <c r="IYR14" s="4"/>
      <c r="IYS14" s="4"/>
      <c r="IYT14" s="4"/>
      <c r="IYU14" s="4"/>
      <c r="IYV14" s="4"/>
      <c r="IYW14" s="4"/>
      <c r="IYX14" s="4"/>
      <c r="IYY14" s="4"/>
      <c r="IYZ14" s="4"/>
      <c r="IZA14" s="4"/>
      <c r="IZB14" s="4"/>
      <c r="IZC14" s="4"/>
      <c r="IZG14" s="4"/>
      <c r="IZH14" s="4"/>
      <c r="IZI14" s="4"/>
      <c r="IZJ14" s="4"/>
      <c r="IZK14" s="4"/>
      <c r="IZL14" s="4"/>
      <c r="IZM14" s="4"/>
      <c r="IZN14" s="4"/>
      <c r="IZO14" s="4"/>
      <c r="IZP14" s="4"/>
      <c r="IZQ14" s="4"/>
      <c r="IZR14" s="4"/>
      <c r="IZV14" s="4"/>
      <c r="IZW14" s="4"/>
      <c r="IZX14" s="4"/>
      <c r="IZY14" s="4"/>
      <c r="IZZ14" s="4"/>
      <c r="JAA14" s="4"/>
      <c r="JAB14" s="4"/>
      <c r="JAC14" s="4"/>
      <c r="JAD14" s="4"/>
      <c r="JAE14" s="4"/>
      <c r="JAF14" s="4"/>
      <c r="JAG14" s="4"/>
      <c r="JAK14" s="4"/>
      <c r="JAL14" s="4"/>
      <c r="JAM14" s="4"/>
      <c r="JAN14" s="4"/>
      <c r="JAO14" s="4"/>
      <c r="JAP14" s="4"/>
      <c r="JAQ14" s="4"/>
      <c r="JAR14" s="4"/>
      <c r="JAS14" s="4"/>
      <c r="JAT14" s="4"/>
      <c r="JAU14" s="4"/>
      <c r="JAV14" s="4"/>
      <c r="JAZ14" s="4"/>
      <c r="JBA14" s="4"/>
      <c r="JBB14" s="4"/>
      <c r="JBC14" s="4"/>
      <c r="JBD14" s="4"/>
      <c r="JBE14" s="4"/>
      <c r="JBF14" s="4"/>
      <c r="JBG14" s="4"/>
      <c r="JBH14" s="4"/>
      <c r="JBI14" s="4"/>
      <c r="JBJ14" s="4"/>
      <c r="JBK14" s="4"/>
      <c r="JBO14" s="4"/>
      <c r="JBP14" s="4"/>
      <c r="JBQ14" s="4"/>
      <c r="JBR14" s="4"/>
      <c r="JBS14" s="4"/>
      <c r="JBT14" s="4"/>
      <c r="JBU14" s="4"/>
      <c r="JBV14" s="4"/>
      <c r="JBW14" s="4"/>
      <c r="JBX14" s="4"/>
      <c r="JBY14" s="4"/>
      <c r="JBZ14" s="4"/>
      <c r="JCD14" s="4"/>
      <c r="JCE14" s="4"/>
      <c r="JCF14" s="4"/>
      <c r="JCG14" s="4"/>
      <c r="JCH14" s="4"/>
      <c r="JCI14" s="4"/>
      <c r="JCJ14" s="4"/>
      <c r="JCK14" s="4"/>
      <c r="JCL14" s="4"/>
      <c r="JCM14" s="4"/>
      <c r="JCN14" s="4"/>
      <c r="JCO14" s="4"/>
      <c r="JCS14" s="4"/>
      <c r="JCT14" s="4"/>
      <c r="JCU14" s="4"/>
      <c r="JCV14" s="4"/>
      <c r="JCW14" s="4"/>
      <c r="JCX14" s="4"/>
      <c r="JCY14" s="4"/>
      <c r="JCZ14" s="4"/>
      <c r="JDA14" s="4"/>
      <c r="JDB14" s="4"/>
      <c r="JDC14" s="4"/>
      <c r="JDD14" s="4"/>
      <c r="JDH14" s="4"/>
      <c r="JDI14" s="4"/>
      <c r="JDJ14" s="4"/>
      <c r="JDK14" s="4"/>
      <c r="JDL14" s="4"/>
      <c r="JDM14" s="4"/>
      <c r="JDN14" s="4"/>
      <c r="JDO14" s="4"/>
      <c r="JDP14" s="4"/>
      <c r="JDQ14" s="4"/>
      <c r="JDR14" s="4"/>
      <c r="JDS14" s="4"/>
      <c r="JDW14" s="4"/>
      <c r="JDX14" s="4"/>
      <c r="JDY14" s="4"/>
      <c r="JDZ14" s="4"/>
      <c r="JEA14" s="4"/>
      <c r="JEB14" s="4"/>
      <c r="JEC14" s="4"/>
      <c r="JED14" s="4"/>
      <c r="JEE14" s="4"/>
      <c r="JEF14" s="4"/>
      <c r="JEG14" s="4"/>
      <c r="JEH14" s="4"/>
      <c r="JEL14" s="4"/>
      <c r="JEM14" s="4"/>
      <c r="JEN14" s="4"/>
      <c r="JEO14" s="4"/>
      <c r="JEP14" s="4"/>
      <c r="JEQ14" s="4"/>
      <c r="JER14" s="4"/>
      <c r="JES14" s="4"/>
      <c r="JET14" s="4"/>
      <c r="JEU14" s="4"/>
      <c r="JEV14" s="4"/>
      <c r="JEW14" s="4"/>
      <c r="JFA14" s="4"/>
      <c r="JFB14" s="4"/>
      <c r="JFC14" s="4"/>
      <c r="JFD14" s="4"/>
      <c r="JFE14" s="4"/>
      <c r="JFF14" s="4"/>
      <c r="JFG14" s="4"/>
      <c r="JFH14" s="4"/>
      <c r="JFI14" s="4"/>
      <c r="JFJ14" s="4"/>
      <c r="JFK14" s="4"/>
      <c r="JFL14" s="4"/>
      <c r="JFP14" s="4"/>
      <c r="JFQ14" s="4"/>
      <c r="JFR14" s="4"/>
      <c r="JFS14" s="4"/>
      <c r="JFT14" s="4"/>
      <c r="JFU14" s="4"/>
      <c r="JFV14" s="4"/>
      <c r="JFW14" s="4"/>
      <c r="JFX14" s="4"/>
      <c r="JFY14" s="4"/>
      <c r="JFZ14" s="4"/>
      <c r="JGA14" s="4"/>
      <c r="JGE14" s="4"/>
      <c r="JGF14" s="4"/>
      <c r="JGG14" s="4"/>
      <c r="JGH14" s="4"/>
      <c r="JGI14" s="4"/>
      <c r="JGJ14" s="4"/>
      <c r="JGK14" s="4"/>
      <c r="JGL14" s="4"/>
      <c r="JGM14" s="4"/>
      <c r="JGN14" s="4"/>
      <c r="JGO14" s="4"/>
      <c r="JGP14" s="4"/>
      <c r="JGT14" s="4"/>
      <c r="JGU14" s="4"/>
      <c r="JGV14" s="4"/>
      <c r="JGW14" s="4"/>
      <c r="JGX14" s="4"/>
      <c r="JGY14" s="4"/>
      <c r="JGZ14" s="4"/>
      <c r="JHA14" s="4"/>
      <c r="JHB14" s="4"/>
      <c r="JHC14" s="4"/>
      <c r="JHD14" s="4"/>
      <c r="JHE14" s="4"/>
      <c r="JHI14" s="4"/>
      <c r="JHJ14" s="4"/>
      <c r="JHK14" s="4"/>
      <c r="JHL14" s="4"/>
      <c r="JHM14" s="4"/>
      <c r="JHN14" s="4"/>
      <c r="JHO14" s="4"/>
      <c r="JHP14" s="4"/>
      <c r="JHQ14" s="4"/>
      <c r="JHR14" s="4"/>
      <c r="JHS14" s="4"/>
      <c r="JHT14" s="4"/>
      <c r="JHX14" s="4"/>
      <c r="JHY14" s="4"/>
      <c r="JHZ14" s="4"/>
      <c r="JIA14" s="4"/>
      <c r="JIB14" s="4"/>
      <c r="JIC14" s="4"/>
      <c r="JID14" s="4"/>
      <c r="JIE14" s="4"/>
      <c r="JIF14" s="4"/>
      <c r="JIG14" s="4"/>
      <c r="JIH14" s="4"/>
      <c r="JII14" s="4"/>
      <c r="JIM14" s="4"/>
      <c r="JIN14" s="4"/>
      <c r="JIO14" s="4"/>
      <c r="JIP14" s="4"/>
      <c r="JIQ14" s="4"/>
      <c r="JIR14" s="4"/>
      <c r="JIS14" s="4"/>
      <c r="JIT14" s="4"/>
      <c r="JIU14" s="4"/>
      <c r="JIV14" s="4"/>
      <c r="JIW14" s="4"/>
      <c r="JIX14" s="4"/>
      <c r="JJB14" s="4"/>
      <c r="JJC14" s="4"/>
      <c r="JJD14" s="4"/>
      <c r="JJE14" s="4"/>
      <c r="JJF14" s="4"/>
      <c r="JJG14" s="4"/>
      <c r="JJH14" s="4"/>
      <c r="JJI14" s="4"/>
      <c r="JJJ14" s="4"/>
      <c r="JJK14" s="4"/>
      <c r="JJL14" s="4"/>
      <c r="JJM14" s="4"/>
      <c r="JJQ14" s="4"/>
      <c r="JJR14" s="4"/>
      <c r="JJS14" s="4"/>
      <c r="JJT14" s="4"/>
      <c r="JJU14" s="4"/>
      <c r="JJV14" s="4"/>
      <c r="JJW14" s="4"/>
      <c r="JJX14" s="4"/>
      <c r="JJY14" s="4"/>
      <c r="JJZ14" s="4"/>
      <c r="JKA14" s="4"/>
      <c r="JKB14" s="4"/>
      <c r="JKF14" s="4"/>
      <c r="JKG14" s="4"/>
      <c r="JKH14" s="4"/>
      <c r="JKI14" s="4"/>
      <c r="JKJ14" s="4"/>
      <c r="JKK14" s="4"/>
      <c r="JKL14" s="4"/>
      <c r="JKM14" s="4"/>
      <c r="JKN14" s="4"/>
      <c r="JKO14" s="4"/>
      <c r="JKP14" s="4"/>
      <c r="JKQ14" s="4"/>
      <c r="JKU14" s="4"/>
      <c r="JKV14" s="4"/>
      <c r="JKW14" s="4"/>
      <c r="JKX14" s="4"/>
      <c r="JKY14" s="4"/>
      <c r="JKZ14" s="4"/>
      <c r="JLA14" s="4"/>
      <c r="JLB14" s="4"/>
      <c r="JLC14" s="4"/>
      <c r="JLD14" s="4"/>
      <c r="JLE14" s="4"/>
      <c r="JLF14" s="4"/>
      <c r="JLJ14" s="4"/>
      <c r="JLK14" s="4"/>
      <c r="JLL14" s="4"/>
      <c r="JLM14" s="4"/>
      <c r="JLN14" s="4"/>
      <c r="JLO14" s="4"/>
      <c r="JLP14" s="4"/>
      <c r="JLQ14" s="4"/>
      <c r="JLR14" s="4"/>
      <c r="JLS14" s="4"/>
      <c r="JLT14" s="4"/>
      <c r="JLU14" s="4"/>
      <c r="JLY14" s="4"/>
      <c r="JLZ14" s="4"/>
      <c r="JMA14" s="4"/>
      <c r="JMB14" s="4"/>
      <c r="JMC14" s="4"/>
      <c r="JMD14" s="4"/>
      <c r="JME14" s="4"/>
      <c r="JMF14" s="4"/>
      <c r="JMG14" s="4"/>
      <c r="JMH14" s="4"/>
      <c r="JMI14" s="4"/>
      <c r="JMJ14" s="4"/>
      <c r="JMN14" s="4"/>
      <c r="JMO14" s="4"/>
      <c r="JMP14" s="4"/>
      <c r="JMQ14" s="4"/>
      <c r="JMR14" s="4"/>
      <c r="JMS14" s="4"/>
      <c r="JMT14" s="4"/>
      <c r="JMU14" s="4"/>
      <c r="JMV14" s="4"/>
      <c r="JMW14" s="4"/>
      <c r="JMX14" s="4"/>
      <c r="JMY14" s="4"/>
      <c r="JNC14" s="4"/>
      <c r="JND14" s="4"/>
      <c r="JNE14" s="4"/>
      <c r="JNF14" s="4"/>
      <c r="JNG14" s="4"/>
      <c r="JNH14" s="4"/>
      <c r="JNI14" s="4"/>
      <c r="JNJ14" s="4"/>
      <c r="JNK14" s="4"/>
      <c r="JNL14" s="4"/>
      <c r="JNM14" s="4"/>
      <c r="JNN14" s="4"/>
      <c r="JNR14" s="4"/>
      <c r="JNS14" s="4"/>
      <c r="JNT14" s="4"/>
      <c r="JNU14" s="4"/>
      <c r="JNV14" s="4"/>
      <c r="JNW14" s="4"/>
      <c r="JNX14" s="4"/>
      <c r="JNY14" s="4"/>
      <c r="JNZ14" s="4"/>
      <c r="JOA14" s="4"/>
      <c r="JOB14" s="4"/>
      <c r="JOC14" s="4"/>
      <c r="JOG14" s="4"/>
      <c r="JOH14" s="4"/>
      <c r="JOI14" s="4"/>
      <c r="JOJ14" s="4"/>
      <c r="JOK14" s="4"/>
      <c r="JOL14" s="4"/>
      <c r="JOM14" s="4"/>
      <c r="JON14" s="4"/>
      <c r="JOO14" s="4"/>
      <c r="JOP14" s="4"/>
      <c r="JOQ14" s="4"/>
      <c r="JOR14" s="4"/>
      <c r="JOV14" s="4"/>
      <c r="JOW14" s="4"/>
      <c r="JOX14" s="4"/>
      <c r="JOY14" s="4"/>
      <c r="JOZ14" s="4"/>
      <c r="JPA14" s="4"/>
      <c r="JPB14" s="4"/>
      <c r="JPC14" s="4"/>
      <c r="JPD14" s="4"/>
      <c r="JPE14" s="4"/>
      <c r="JPF14" s="4"/>
      <c r="JPG14" s="4"/>
      <c r="JPK14" s="4"/>
      <c r="JPL14" s="4"/>
      <c r="JPM14" s="4"/>
      <c r="JPN14" s="4"/>
      <c r="JPO14" s="4"/>
      <c r="JPP14" s="4"/>
      <c r="JPQ14" s="4"/>
      <c r="JPR14" s="4"/>
      <c r="JPS14" s="4"/>
      <c r="JPT14" s="4"/>
      <c r="JPU14" s="4"/>
      <c r="JPV14" s="4"/>
      <c r="JPZ14" s="4"/>
      <c r="JQA14" s="4"/>
      <c r="JQB14" s="4"/>
      <c r="JQC14" s="4"/>
      <c r="JQD14" s="4"/>
      <c r="JQE14" s="4"/>
      <c r="JQF14" s="4"/>
      <c r="JQG14" s="4"/>
      <c r="JQH14" s="4"/>
      <c r="JQI14" s="4"/>
      <c r="JQJ14" s="4"/>
      <c r="JQK14" s="4"/>
      <c r="JQO14" s="4"/>
      <c r="JQP14" s="4"/>
      <c r="JQQ14" s="4"/>
      <c r="JQR14" s="4"/>
      <c r="JQS14" s="4"/>
      <c r="JQT14" s="4"/>
      <c r="JQU14" s="4"/>
      <c r="JQV14" s="4"/>
      <c r="JQW14" s="4"/>
      <c r="JQX14" s="4"/>
      <c r="JQY14" s="4"/>
      <c r="JQZ14" s="4"/>
      <c r="JRD14" s="4"/>
      <c r="JRE14" s="4"/>
      <c r="JRF14" s="4"/>
      <c r="JRG14" s="4"/>
      <c r="JRH14" s="4"/>
      <c r="JRI14" s="4"/>
      <c r="JRJ14" s="4"/>
      <c r="JRK14" s="4"/>
      <c r="JRL14" s="4"/>
      <c r="JRM14" s="4"/>
      <c r="JRN14" s="4"/>
      <c r="JRO14" s="4"/>
      <c r="JRS14" s="4"/>
      <c r="JRT14" s="4"/>
      <c r="JRU14" s="4"/>
      <c r="JRV14" s="4"/>
      <c r="JRW14" s="4"/>
      <c r="JRX14" s="4"/>
      <c r="JRY14" s="4"/>
      <c r="JRZ14" s="4"/>
      <c r="JSA14" s="4"/>
      <c r="JSB14" s="4"/>
      <c r="JSC14" s="4"/>
      <c r="JSD14" s="4"/>
      <c r="JSH14" s="4"/>
      <c r="JSI14" s="4"/>
      <c r="JSJ14" s="4"/>
      <c r="JSK14" s="4"/>
      <c r="JSL14" s="4"/>
      <c r="JSM14" s="4"/>
      <c r="JSN14" s="4"/>
      <c r="JSO14" s="4"/>
      <c r="JSP14" s="4"/>
      <c r="JSQ14" s="4"/>
      <c r="JSR14" s="4"/>
      <c r="JSS14" s="4"/>
      <c r="JSW14" s="4"/>
      <c r="JSX14" s="4"/>
      <c r="JSY14" s="4"/>
      <c r="JSZ14" s="4"/>
      <c r="JTA14" s="4"/>
      <c r="JTB14" s="4"/>
      <c r="JTC14" s="4"/>
      <c r="JTD14" s="4"/>
      <c r="JTE14" s="4"/>
      <c r="JTF14" s="4"/>
      <c r="JTG14" s="4"/>
      <c r="JTH14" s="4"/>
      <c r="JTL14" s="4"/>
      <c r="JTM14" s="4"/>
      <c r="JTN14" s="4"/>
      <c r="JTO14" s="4"/>
      <c r="JTP14" s="4"/>
      <c r="JTQ14" s="4"/>
      <c r="JTR14" s="4"/>
      <c r="JTS14" s="4"/>
      <c r="JTT14" s="4"/>
      <c r="JTU14" s="4"/>
      <c r="JTV14" s="4"/>
      <c r="JTW14" s="4"/>
      <c r="JUA14" s="4"/>
      <c r="JUB14" s="4"/>
      <c r="JUC14" s="4"/>
      <c r="JUD14" s="4"/>
      <c r="JUE14" s="4"/>
      <c r="JUF14" s="4"/>
      <c r="JUG14" s="4"/>
      <c r="JUH14" s="4"/>
      <c r="JUI14" s="4"/>
      <c r="JUJ14" s="4"/>
      <c r="JUK14" s="4"/>
      <c r="JUL14" s="4"/>
      <c r="JUP14" s="4"/>
      <c r="JUQ14" s="4"/>
      <c r="JUR14" s="4"/>
      <c r="JUS14" s="4"/>
      <c r="JUT14" s="4"/>
      <c r="JUU14" s="4"/>
      <c r="JUV14" s="4"/>
      <c r="JUW14" s="4"/>
      <c r="JUX14" s="4"/>
      <c r="JUY14" s="4"/>
      <c r="JUZ14" s="4"/>
      <c r="JVA14" s="4"/>
      <c r="JVE14" s="4"/>
      <c r="JVF14" s="4"/>
      <c r="JVG14" s="4"/>
      <c r="JVH14" s="4"/>
      <c r="JVI14" s="4"/>
      <c r="JVJ14" s="4"/>
      <c r="JVK14" s="4"/>
      <c r="JVL14" s="4"/>
      <c r="JVM14" s="4"/>
      <c r="JVN14" s="4"/>
      <c r="JVO14" s="4"/>
      <c r="JVP14" s="4"/>
      <c r="JVT14" s="4"/>
      <c r="JVU14" s="4"/>
      <c r="JVV14" s="4"/>
      <c r="JVW14" s="4"/>
      <c r="JVX14" s="4"/>
      <c r="JVY14" s="4"/>
      <c r="JVZ14" s="4"/>
      <c r="JWA14" s="4"/>
      <c r="JWB14" s="4"/>
      <c r="JWC14" s="4"/>
      <c r="JWD14" s="4"/>
      <c r="JWE14" s="4"/>
      <c r="JWI14" s="4"/>
      <c r="JWJ14" s="4"/>
      <c r="JWK14" s="4"/>
      <c r="JWL14" s="4"/>
      <c r="JWM14" s="4"/>
      <c r="JWN14" s="4"/>
      <c r="JWO14" s="4"/>
      <c r="JWP14" s="4"/>
      <c r="JWQ14" s="4"/>
      <c r="JWR14" s="4"/>
      <c r="JWS14" s="4"/>
      <c r="JWT14" s="4"/>
      <c r="JWX14" s="4"/>
      <c r="JWY14" s="4"/>
      <c r="JWZ14" s="4"/>
      <c r="JXA14" s="4"/>
      <c r="JXB14" s="4"/>
      <c r="JXC14" s="4"/>
      <c r="JXD14" s="4"/>
      <c r="JXE14" s="4"/>
      <c r="JXF14" s="4"/>
      <c r="JXG14" s="4"/>
      <c r="JXH14" s="4"/>
      <c r="JXI14" s="4"/>
      <c r="JXM14" s="4"/>
      <c r="JXN14" s="4"/>
      <c r="JXO14" s="4"/>
      <c r="JXP14" s="4"/>
      <c r="JXQ14" s="4"/>
      <c r="JXR14" s="4"/>
      <c r="JXS14" s="4"/>
      <c r="JXT14" s="4"/>
      <c r="JXU14" s="4"/>
      <c r="JXV14" s="4"/>
      <c r="JXW14" s="4"/>
      <c r="JXX14" s="4"/>
      <c r="JYB14" s="4"/>
      <c r="JYC14" s="4"/>
      <c r="JYD14" s="4"/>
      <c r="JYE14" s="4"/>
      <c r="JYF14" s="4"/>
      <c r="JYG14" s="4"/>
      <c r="JYH14" s="4"/>
      <c r="JYI14" s="4"/>
      <c r="JYJ14" s="4"/>
      <c r="JYK14" s="4"/>
      <c r="JYL14" s="4"/>
      <c r="JYM14" s="4"/>
      <c r="JYQ14" s="4"/>
      <c r="JYR14" s="4"/>
      <c r="JYS14" s="4"/>
      <c r="JYT14" s="4"/>
      <c r="JYU14" s="4"/>
      <c r="JYV14" s="4"/>
      <c r="JYW14" s="4"/>
      <c r="JYX14" s="4"/>
      <c r="JYY14" s="4"/>
      <c r="JYZ14" s="4"/>
      <c r="JZA14" s="4"/>
      <c r="JZB14" s="4"/>
      <c r="JZF14" s="4"/>
      <c r="JZG14" s="4"/>
      <c r="JZH14" s="4"/>
      <c r="JZI14" s="4"/>
      <c r="JZJ14" s="4"/>
      <c r="JZK14" s="4"/>
      <c r="JZL14" s="4"/>
      <c r="JZM14" s="4"/>
      <c r="JZN14" s="4"/>
      <c r="JZO14" s="4"/>
      <c r="JZP14" s="4"/>
      <c r="JZQ14" s="4"/>
      <c r="JZU14" s="4"/>
      <c r="JZV14" s="4"/>
      <c r="JZW14" s="4"/>
      <c r="JZX14" s="4"/>
      <c r="JZY14" s="4"/>
      <c r="JZZ14" s="4"/>
      <c r="KAA14" s="4"/>
      <c r="KAB14" s="4"/>
      <c r="KAC14" s="4"/>
      <c r="KAD14" s="4"/>
      <c r="KAE14" s="4"/>
      <c r="KAF14" s="4"/>
      <c r="KAJ14" s="4"/>
      <c r="KAK14" s="4"/>
      <c r="KAL14" s="4"/>
      <c r="KAM14" s="4"/>
      <c r="KAN14" s="4"/>
      <c r="KAO14" s="4"/>
      <c r="KAP14" s="4"/>
      <c r="KAQ14" s="4"/>
      <c r="KAR14" s="4"/>
      <c r="KAS14" s="4"/>
      <c r="KAT14" s="4"/>
      <c r="KAU14" s="4"/>
      <c r="KAY14" s="4"/>
      <c r="KAZ14" s="4"/>
      <c r="KBA14" s="4"/>
      <c r="KBB14" s="4"/>
      <c r="KBC14" s="4"/>
      <c r="KBD14" s="4"/>
      <c r="KBE14" s="4"/>
      <c r="KBF14" s="4"/>
      <c r="KBG14" s="4"/>
      <c r="KBH14" s="4"/>
      <c r="KBI14" s="4"/>
      <c r="KBJ14" s="4"/>
      <c r="KBN14" s="4"/>
      <c r="KBO14" s="4"/>
      <c r="KBP14" s="4"/>
      <c r="KBQ14" s="4"/>
      <c r="KBR14" s="4"/>
      <c r="KBS14" s="4"/>
      <c r="KBT14" s="4"/>
      <c r="KBU14" s="4"/>
      <c r="KBV14" s="4"/>
      <c r="KBW14" s="4"/>
      <c r="KBX14" s="4"/>
      <c r="KBY14" s="4"/>
      <c r="KCC14" s="4"/>
      <c r="KCD14" s="4"/>
      <c r="KCE14" s="4"/>
      <c r="KCF14" s="4"/>
      <c r="KCG14" s="4"/>
      <c r="KCH14" s="4"/>
      <c r="KCI14" s="4"/>
      <c r="KCJ14" s="4"/>
      <c r="KCK14" s="4"/>
      <c r="KCL14" s="4"/>
      <c r="KCM14" s="4"/>
      <c r="KCN14" s="4"/>
      <c r="KCR14" s="4"/>
      <c r="KCS14" s="4"/>
      <c r="KCT14" s="4"/>
      <c r="KCU14" s="4"/>
      <c r="KCV14" s="4"/>
      <c r="KCW14" s="4"/>
      <c r="KCX14" s="4"/>
      <c r="KCY14" s="4"/>
      <c r="KCZ14" s="4"/>
      <c r="KDA14" s="4"/>
      <c r="KDB14" s="4"/>
      <c r="KDC14" s="4"/>
      <c r="KDG14" s="4"/>
      <c r="KDH14" s="4"/>
      <c r="KDI14" s="4"/>
      <c r="KDJ14" s="4"/>
      <c r="KDK14" s="4"/>
      <c r="KDL14" s="4"/>
      <c r="KDM14" s="4"/>
      <c r="KDN14" s="4"/>
      <c r="KDO14" s="4"/>
      <c r="KDP14" s="4"/>
      <c r="KDQ14" s="4"/>
      <c r="KDR14" s="4"/>
      <c r="KDV14" s="4"/>
      <c r="KDW14" s="4"/>
      <c r="KDX14" s="4"/>
      <c r="KDY14" s="4"/>
      <c r="KDZ14" s="4"/>
      <c r="KEA14" s="4"/>
      <c r="KEB14" s="4"/>
      <c r="KEC14" s="4"/>
      <c r="KED14" s="4"/>
      <c r="KEE14" s="4"/>
      <c r="KEF14" s="4"/>
      <c r="KEG14" s="4"/>
      <c r="KEK14" s="4"/>
      <c r="KEL14" s="4"/>
      <c r="KEM14" s="4"/>
      <c r="KEN14" s="4"/>
      <c r="KEO14" s="4"/>
      <c r="KEP14" s="4"/>
      <c r="KEQ14" s="4"/>
      <c r="KER14" s="4"/>
      <c r="KES14" s="4"/>
      <c r="KET14" s="4"/>
      <c r="KEU14" s="4"/>
      <c r="KEV14" s="4"/>
      <c r="KEZ14" s="4"/>
      <c r="KFA14" s="4"/>
      <c r="KFB14" s="4"/>
      <c r="KFC14" s="4"/>
      <c r="KFD14" s="4"/>
      <c r="KFE14" s="4"/>
      <c r="KFF14" s="4"/>
      <c r="KFG14" s="4"/>
      <c r="KFH14" s="4"/>
      <c r="KFI14" s="4"/>
      <c r="KFJ14" s="4"/>
      <c r="KFK14" s="4"/>
      <c r="KFO14" s="4"/>
      <c r="KFP14" s="4"/>
      <c r="KFQ14" s="4"/>
      <c r="KFR14" s="4"/>
      <c r="KFS14" s="4"/>
      <c r="KFT14" s="4"/>
      <c r="KFU14" s="4"/>
      <c r="KFV14" s="4"/>
      <c r="KFW14" s="4"/>
      <c r="KFX14" s="4"/>
      <c r="KFY14" s="4"/>
      <c r="KFZ14" s="4"/>
      <c r="KGD14" s="4"/>
      <c r="KGE14" s="4"/>
      <c r="KGF14" s="4"/>
      <c r="KGG14" s="4"/>
      <c r="KGH14" s="4"/>
      <c r="KGI14" s="4"/>
      <c r="KGJ14" s="4"/>
      <c r="KGK14" s="4"/>
      <c r="KGL14" s="4"/>
      <c r="KGM14" s="4"/>
      <c r="KGN14" s="4"/>
      <c r="KGO14" s="4"/>
      <c r="KGS14" s="4"/>
      <c r="KGT14" s="4"/>
      <c r="KGU14" s="4"/>
      <c r="KGV14" s="4"/>
      <c r="KGW14" s="4"/>
      <c r="KGX14" s="4"/>
      <c r="KGY14" s="4"/>
      <c r="KGZ14" s="4"/>
      <c r="KHA14" s="4"/>
      <c r="KHB14" s="4"/>
      <c r="KHC14" s="4"/>
      <c r="KHD14" s="4"/>
      <c r="KHH14" s="4"/>
      <c r="KHI14" s="4"/>
      <c r="KHJ14" s="4"/>
      <c r="KHK14" s="4"/>
      <c r="KHL14" s="4"/>
      <c r="KHM14" s="4"/>
      <c r="KHN14" s="4"/>
      <c r="KHO14" s="4"/>
      <c r="KHP14" s="4"/>
      <c r="KHQ14" s="4"/>
      <c r="KHR14" s="4"/>
      <c r="KHS14" s="4"/>
      <c r="KHW14" s="4"/>
      <c r="KHX14" s="4"/>
      <c r="KHY14" s="4"/>
      <c r="KHZ14" s="4"/>
      <c r="KIA14" s="4"/>
      <c r="KIB14" s="4"/>
      <c r="KIC14" s="4"/>
      <c r="KID14" s="4"/>
      <c r="KIE14" s="4"/>
      <c r="KIF14" s="4"/>
      <c r="KIG14" s="4"/>
      <c r="KIH14" s="4"/>
      <c r="KIL14" s="4"/>
      <c r="KIM14" s="4"/>
      <c r="KIN14" s="4"/>
      <c r="KIO14" s="4"/>
      <c r="KIP14" s="4"/>
      <c r="KIQ14" s="4"/>
      <c r="KIR14" s="4"/>
      <c r="KIS14" s="4"/>
      <c r="KIT14" s="4"/>
      <c r="KIU14" s="4"/>
      <c r="KIV14" s="4"/>
      <c r="KIW14" s="4"/>
      <c r="KJA14" s="4"/>
      <c r="KJB14" s="4"/>
      <c r="KJC14" s="4"/>
      <c r="KJD14" s="4"/>
      <c r="KJE14" s="4"/>
      <c r="KJF14" s="4"/>
      <c r="KJG14" s="4"/>
      <c r="KJH14" s="4"/>
      <c r="KJI14" s="4"/>
      <c r="KJJ14" s="4"/>
      <c r="KJK14" s="4"/>
      <c r="KJL14" s="4"/>
      <c r="KJP14" s="4"/>
      <c r="KJQ14" s="4"/>
      <c r="KJR14" s="4"/>
      <c r="KJS14" s="4"/>
      <c r="KJT14" s="4"/>
      <c r="KJU14" s="4"/>
      <c r="KJV14" s="4"/>
      <c r="KJW14" s="4"/>
      <c r="KJX14" s="4"/>
      <c r="KJY14" s="4"/>
      <c r="KJZ14" s="4"/>
      <c r="KKA14" s="4"/>
      <c r="KKE14" s="4"/>
      <c r="KKF14" s="4"/>
      <c r="KKG14" s="4"/>
      <c r="KKH14" s="4"/>
      <c r="KKI14" s="4"/>
      <c r="KKJ14" s="4"/>
      <c r="KKK14" s="4"/>
      <c r="KKL14" s="4"/>
      <c r="KKM14" s="4"/>
      <c r="KKN14" s="4"/>
      <c r="KKO14" s="4"/>
      <c r="KKP14" s="4"/>
      <c r="KKT14" s="4"/>
      <c r="KKU14" s="4"/>
      <c r="KKV14" s="4"/>
      <c r="KKW14" s="4"/>
      <c r="KKX14" s="4"/>
      <c r="KKY14" s="4"/>
      <c r="KKZ14" s="4"/>
      <c r="KLA14" s="4"/>
      <c r="KLB14" s="4"/>
      <c r="KLC14" s="4"/>
      <c r="KLD14" s="4"/>
      <c r="KLE14" s="4"/>
      <c r="KLI14" s="4"/>
      <c r="KLJ14" s="4"/>
      <c r="KLK14" s="4"/>
      <c r="KLL14" s="4"/>
      <c r="KLM14" s="4"/>
      <c r="KLN14" s="4"/>
      <c r="KLO14" s="4"/>
      <c r="KLP14" s="4"/>
      <c r="KLQ14" s="4"/>
      <c r="KLR14" s="4"/>
      <c r="KLS14" s="4"/>
      <c r="KLT14" s="4"/>
      <c r="KLX14" s="4"/>
      <c r="KLY14" s="4"/>
      <c r="KLZ14" s="4"/>
      <c r="KMA14" s="4"/>
      <c r="KMB14" s="4"/>
      <c r="KMC14" s="4"/>
      <c r="KMD14" s="4"/>
      <c r="KME14" s="4"/>
      <c r="KMF14" s="4"/>
      <c r="KMG14" s="4"/>
      <c r="KMH14" s="4"/>
      <c r="KMI14" s="4"/>
      <c r="KMM14" s="4"/>
      <c r="KMN14" s="4"/>
      <c r="KMO14" s="4"/>
      <c r="KMP14" s="4"/>
      <c r="KMQ14" s="4"/>
      <c r="KMR14" s="4"/>
      <c r="KMS14" s="4"/>
      <c r="KMT14" s="4"/>
      <c r="KMU14" s="4"/>
      <c r="KMV14" s="4"/>
      <c r="KMW14" s="4"/>
      <c r="KMX14" s="4"/>
      <c r="KNB14" s="4"/>
      <c r="KNC14" s="4"/>
      <c r="KND14" s="4"/>
      <c r="KNE14" s="4"/>
      <c r="KNF14" s="4"/>
      <c r="KNG14" s="4"/>
      <c r="KNH14" s="4"/>
      <c r="KNI14" s="4"/>
      <c r="KNJ14" s="4"/>
      <c r="KNK14" s="4"/>
      <c r="KNL14" s="4"/>
      <c r="KNM14" s="4"/>
      <c r="KNQ14" s="4"/>
      <c r="KNR14" s="4"/>
      <c r="KNS14" s="4"/>
      <c r="KNT14" s="4"/>
      <c r="KNU14" s="4"/>
      <c r="KNV14" s="4"/>
      <c r="KNW14" s="4"/>
      <c r="KNX14" s="4"/>
      <c r="KNY14" s="4"/>
      <c r="KNZ14" s="4"/>
      <c r="KOA14" s="4"/>
      <c r="KOB14" s="4"/>
      <c r="KOF14" s="4"/>
      <c r="KOG14" s="4"/>
      <c r="KOH14" s="4"/>
      <c r="KOI14" s="4"/>
      <c r="KOJ14" s="4"/>
      <c r="KOK14" s="4"/>
      <c r="KOL14" s="4"/>
      <c r="KOM14" s="4"/>
      <c r="KON14" s="4"/>
      <c r="KOO14" s="4"/>
      <c r="KOP14" s="4"/>
      <c r="KOQ14" s="4"/>
      <c r="KOU14" s="4"/>
      <c r="KOV14" s="4"/>
      <c r="KOW14" s="4"/>
      <c r="KOX14" s="4"/>
      <c r="KOY14" s="4"/>
      <c r="KOZ14" s="4"/>
      <c r="KPA14" s="4"/>
      <c r="KPB14" s="4"/>
      <c r="KPC14" s="4"/>
      <c r="KPD14" s="4"/>
      <c r="KPE14" s="4"/>
      <c r="KPF14" s="4"/>
      <c r="KPJ14" s="4"/>
      <c r="KPK14" s="4"/>
      <c r="KPL14" s="4"/>
      <c r="KPM14" s="4"/>
      <c r="KPN14" s="4"/>
      <c r="KPO14" s="4"/>
      <c r="KPP14" s="4"/>
      <c r="KPQ14" s="4"/>
      <c r="KPR14" s="4"/>
      <c r="KPS14" s="4"/>
      <c r="KPT14" s="4"/>
      <c r="KPU14" s="4"/>
      <c r="KPY14" s="4"/>
      <c r="KPZ14" s="4"/>
      <c r="KQA14" s="4"/>
      <c r="KQB14" s="4"/>
      <c r="KQC14" s="4"/>
      <c r="KQD14" s="4"/>
      <c r="KQE14" s="4"/>
      <c r="KQF14" s="4"/>
      <c r="KQG14" s="4"/>
      <c r="KQH14" s="4"/>
      <c r="KQI14" s="4"/>
      <c r="KQJ14" s="4"/>
      <c r="KQN14" s="4"/>
      <c r="KQO14" s="4"/>
      <c r="KQP14" s="4"/>
      <c r="KQQ14" s="4"/>
      <c r="KQR14" s="4"/>
      <c r="KQS14" s="4"/>
      <c r="KQT14" s="4"/>
      <c r="KQU14" s="4"/>
      <c r="KQV14" s="4"/>
      <c r="KQW14" s="4"/>
      <c r="KQX14" s="4"/>
      <c r="KQY14" s="4"/>
      <c r="KRC14" s="4"/>
      <c r="KRD14" s="4"/>
      <c r="KRE14" s="4"/>
      <c r="KRF14" s="4"/>
      <c r="KRG14" s="4"/>
      <c r="KRH14" s="4"/>
      <c r="KRI14" s="4"/>
      <c r="KRJ14" s="4"/>
      <c r="KRK14" s="4"/>
      <c r="KRL14" s="4"/>
      <c r="KRM14" s="4"/>
      <c r="KRN14" s="4"/>
      <c r="KRR14" s="4"/>
      <c r="KRS14" s="4"/>
      <c r="KRT14" s="4"/>
      <c r="KRU14" s="4"/>
      <c r="KRV14" s="4"/>
      <c r="KRW14" s="4"/>
      <c r="KRX14" s="4"/>
      <c r="KRY14" s="4"/>
      <c r="KRZ14" s="4"/>
      <c r="KSA14" s="4"/>
      <c r="KSB14" s="4"/>
      <c r="KSC14" s="4"/>
      <c r="KSG14" s="4"/>
      <c r="KSH14" s="4"/>
      <c r="KSI14" s="4"/>
      <c r="KSJ14" s="4"/>
      <c r="KSK14" s="4"/>
      <c r="KSL14" s="4"/>
      <c r="KSM14" s="4"/>
      <c r="KSN14" s="4"/>
      <c r="KSO14" s="4"/>
      <c r="KSP14" s="4"/>
      <c r="KSQ14" s="4"/>
      <c r="KSR14" s="4"/>
      <c r="KSV14" s="4"/>
      <c r="KSW14" s="4"/>
      <c r="KSX14" s="4"/>
      <c r="KSY14" s="4"/>
      <c r="KSZ14" s="4"/>
      <c r="KTA14" s="4"/>
      <c r="KTB14" s="4"/>
      <c r="KTC14" s="4"/>
      <c r="KTD14" s="4"/>
      <c r="KTE14" s="4"/>
      <c r="KTF14" s="4"/>
      <c r="KTG14" s="4"/>
      <c r="KTK14" s="4"/>
      <c r="KTL14" s="4"/>
      <c r="KTM14" s="4"/>
      <c r="KTN14" s="4"/>
      <c r="KTO14" s="4"/>
      <c r="KTP14" s="4"/>
      <c r="KTQ14" s="4"/>
      <c r="KTR14" s="4"/>
      <c r="KTS14" s="4"/>
      <c r="KTT14" s="4"/>
      <c r="KTU14" s="4"/>
      <c r="KTV14" s="4"/>
      <c r="KTZ14" s="4"/>
      <c r="KUA14" s="4"/>
      <c r="KUB14" s="4"/>
      <c r="KUC14" s="4"/>
      <c r="KUD14" s="4"/>
      <c r="KUE14" s="4"/>
      <c r="KUF14" s="4"/>
      <c r="KUG14" s="4"/>
      <c r="KUH14" s="4"/>
      <c r="KUI14" s="4"/>
      <c r="KUJ14" s="4"/>
      <c r="KUK14" s="4"/>
      <c r="KUO14" s="4"/>
      <c r="KUP14" s="4"/>
      <c r="KUQ14" s="4"/>
      <c r="KUR14" s="4"/>
      <c r="KUS14" s="4"/>
      <c r="KUT14" s="4"/>
      <c r="KUU14" s="4"/>
      <c r="KUV14" s="4"/>
      <c r="KUW14" s="4"/>
      <c r="KUX14" s="4"/>
      <c r="KUY14" s="4"/>
      <c r="KUZ14" s="4"/>
      <c r="KVD14" s="4"/>
      <c r="KVE14" s="4"/>
      <c r="KVF14" s="4"/>
      <c r="KVG14" s="4"/>
      <c r="KVH14" s="4"/>
      <c r="KVI14" s="4"/>
      <c r="KVJ14" s="4"/>
      <c r="KVK14" s="4"/>
      <c r="KVL14" s="4"/>
      <c r="KVM14" s="4"/>
      <c r="KVN14" s="4"/>
      <c r="KVO14" s="4"/>
      <c r="KVS14" s="4"/>
      <c r="KVT14" s="4"/>
      <c r="KVU14" s="4"/>
      <c r="KVV14" s="4"/>
      <c r="KVW14" s="4"/>
      <c r="KVX14" s="4"/>
      <c r="KVY14" s="4"/>
      <c r="KVZ14" s="4"/>
      <c r="KWA14" s="4"/>
      <c r="KWB14" s="4"/>
      <c r="KWC14" s="4"/>
      <c r="KWD14" s="4"/>
      <c r="KWH14" s="4"/>
      <c r="KWI14" s="4"/>
      <c r="KWJ14" s="4"/>
      <c r="KWK14" s="4"/>
      <c r="KWL14" s="4"/>
      <c r="KWM14" s="4"/>
      <c r="KWN14" s="4"/>
      <c r="KWO14" s="4"/>
      <c r="KWP14" s="4"/>
      <c r="KWQ14" s="4"/>
      <c r="KWR14" s="4"/>
      <c r="KWS14" s="4"/>
      <c r="KWW14" s="4"/>
      <c r="KWX14" s="4"/>
      <c r="KWY14" s="4"/>
      <c r="KWZ14" s="4"/>
      <c r="KXA14" s="4"/>
      <c r="KXB14" s="4"/>
      <c r="KXC14" s="4"/>
      <c r="KXD14" s="4"/>
      <c r="KXE14" s="4"/>
      <c r="KXF14" s="4"/>
      <c r="KXG14" s="4"/>
      <c r="KXH14" s="4"/>
      <c r="KXL14" s="4"/>
      <c r="KXM14" s="4"/>
      <c r="KXN14" s="4"/>
      <c r="KXO14" s="4"/>
      <c r="KXP14" s="4"/>
      <c r="KXQ14" s="4"/>
      <c r="KXR14" s="4"/>
      <c r="KXS14" s="4"/>
      <c r="KXT14" s="4"/>
      <c r="KXU14" s="4"/>
      <c r="KXV14" s="4"/>
      <c r="KXW14" s="4"/>
      <c r="KYA14" s="4"/>
      <c r="KYB14" s="4"/>
      <c r="KYC14" s="4"/>
      <c r="KYD14" s="4"/>
      <c r="KYE14" s="4"/>
      <c r="KYF14" s="4"/>
      <c r="KYG14" s="4"/>
      <c r="KYH14" s="4"/>
      <c r="KYI14" s="4"/>
      <c r="KYJ14" s="4"/>
      <c r="KYK14" s="4"/>
      <c r="KYL14" s="4"/>
      <c r="KYP14" s="4"/>
      <c r="KYQ14" s="4"/>
      <c r="KYR14" s="4"/>
      <c r="KYS14" s="4"/>
      <c r="KYT14" s="4"/>
      <c r="KYU14" s="4"/>
      <c r="KYV14" s="4"/>
      <c r="KYW14" s="4"/>
      <c r="KYX14" s="4"/>
      <c r="KYY14" s="4"/>
      <c r="KYZ14" s="4"/>
      <c r="KZA14" s="4"/>
      <c r="KZE14" s="4"/>
      <c r="KZF14" s="4"/>
      <c r="KZG14" s="4"/>
      <c r="KZH14" s="4"/>
      <c r="KZI14" s="4"/>
      <c r="KZJ14" s="4"/>
      <c r="KZK14" s="4"/>
      <c r="KZL14" s="4"/>
      <c r="KZM14" s="4"/>
      <c r="KZN14" s="4"/>
      <c r="KZO14" s="4"/>
      <c r="KZP14" s="4"/>
      <c r="KZT14" s="4"/>
      <c r="KZU14" s="4"/>
      <c r="KZV14" s="4"/>
      <c r="KZW14" s="4"/>
      <c r="KZX14" s="4"/>
      <c r="KZY14" s="4"/>
      <c r="KZZ14" s="4"/>
      <c r="LAA14" s="4"/>
      <c r="LAB14" s="4"/>
      <c r="LAC14" s="4"/>
      <c r="LAD14" s="4"/>
      <c r="LAE14" s="4"/>
      <c r="LAI14" s="4"/>
      <c r="LAJ14" s="4"/>
      <c r="LAK14" s="4"/>
      <c r="LAL14" s="4"/>
      <c r="LAM14" s="4"/>
      <c r="LAN14" s="4"/>
      <c r="LAO14" s="4"/>
      <c r="LAP14" s="4"/>
      <c r="LAQ14" s="4"/>
      <c r="LAR14" s="4"/>
      <c r="LAS14" s="4"/>
      <c r="LAT14" s="4"/>
      <c r="LAX14" s="4"/>
      <c r="LAY14" s="4"/>
      <c r="LAZ14" s="4"/>
      <c r="LBA14" s="4"/>
      <c r="LBB14" s="4"/>
      <c r="LBC14" s="4"/>
      <c r="LBD14" s="4"/>
      <c r="LBE14" s="4"/>
      <c r="LBF14" s="4"/>
      <c r="LBG14" s="4"/>
      <c r="LBH14" s="4"/>
      <c r="LBI14" s="4"/>
      <c r="LBM14" s="4"/>
      <c r="LBN14" s="4"/>
      <c r="LBO14" s="4"/>
      <c r="LBP14" s="4"/>
      <c r="LBQ14" s="4"/>
      <c r="LBR14" s="4"/>
      <c r="LBS14" s="4"/>
      <c r="LBT14" s="4"/>
      <c r="LBU14" s="4"/>
      <c r="LBV14" s="4"/>
      <c r="LBW14" s="4"/>
      <c r="LBX14" s="4"/>
      <c r="LCB14" s="4"/>
      <c r="LCC14" s="4"/>
      <c r="LCD14" s="4"/>
      <c r="LCE14" s="4"/>
      <c r="LCF14" s="4"/>
      <c r="LCG14" s="4"/>
      <c r="LCH14" s="4"/>
      <c r="LCI14" s="4"/>
      <c r="LCJ14" s="4"/>
      <c r="LCK14" s="4"/>
      <c r="LCL14" s="4"/>
      <c r="LCM14" s="4"/>
      <c r="LCQ14" s="4"/>
      <c r="LCR14" s="4"/>
      <c r="LCS14" s="4"/>
      <c r="LCT14" s="4"/>
      <c r="LCU14" s="4"/>
      <c r="LCV14" s="4"/>
      <c r="LCW14" s="4"/>
      <c r="LCX14" s="4"/>
      <c r="LCY14" s="4"/>
      <c r="LCZ14" s="4"/>
      <c r="LDA14" s="4"/>
      <c r="LDB14" s="4"/>
      <c r="LDF14" s="4"/>
      <c r="LDG14" s="4"/>
      <c r="LDH14" s="4"/>
      <c r="LDI14" s="4"/>
      <c r="LDJ14" s="4"/>
      <c r="LDK14" s="4"/>
      <c r="LDL14" s="4"/>
      <c r="LDM14" s="4"/>
      <c r="LDN14" s="4"/>
      <c r="LDO14" s="4"/>
      <c r="LDP14" s="4"/>
      <c r="LDQ14" s="4"/>
      <c r="LDU14" s="4"/>
      <c r="LDV14" s="4"/>
      <c r="LDW14" s="4"/>
      <c r="LDX14" s="4"/>
      <c r="LDY14" s="4"/>
      <c r="LDZ14" s="4"/>
      <c r="LEA14" s="4"/>
      <c r="LEB14" s="4"/>
      <c r="LEC14" s="4"/>
      <c r="LED14" s="4"/>
      <c r="LEE14" s="4"/>
      <c r="LEF14" s="4"/>
      <c r="LEJ14" s="4"/>
      <c r="LEK14" s="4"/>
      <c r="LEL14" s="4"/>
      <c r="LEM14" s="4"/>
      <c r="LEN14" s="4"/>
      <c r="LEO14" s="4"/>
      <c r="LEP14" s="4"/>
      <c r="LEQ14" s="4"/>
      <c r="LER14" s="4"/>
      <c r="LES14" s="4"/>
      <c r="LET14" s="4"/>
      <c r="LEU14" s="4"/>
      <c r="LEY14" s="4"/>
      <c r="LEZ14" s="4"/>
      <c r="LFA14" s="4"/>
      <c r="LFB14" s="4"/>
      <c r="LFC14" s="4"/>
      <c r="LFD14" s="4"/>
      <c r="LFE14" s="4"/>
      <c r="LFF14" s="4"/>
      <c r="LFG14" s="4"/>
      <c r="LFH14" s="4"/>
      <c r="LFI14" s="4"/>
      <c r="LFJ14" s="4"/>
      <c r="LFN14" s="4"/>
      <c r="LFO14" s="4"/>
      <c r="LFP14" s="4"/>
      <c r="LFQ14" s="4"/>
      <c r="LFR14" s="4"/>
      <c r="LFS14" s="4"/>
      <c r="LFT14" s="4"/>
      <c r="LFU14" s="4"/>
      <c r="LFV14" s="4"/>
      <c r="LFW14" s="4"/>
      <c r="LFX14" s="4"/>
      <c r="LFY14" s="4"/>
      <c r="LGC14" s="4"/>
      <c r="LGD14" s="4"/>
      <c r="LGE14" s="4"/>
      <c r="LGF14" s="4"/>
      <c r="LGG14" s="4"/>
      <c r="LGH14" s="4"/>
      <c r="LGI14" s="4"/>
      <c r="LGJ14" s="4"/>
      <c r="LGK14" s="4"/>
      <c r="LGL14" s="4"/>
      <c r="LGM14" s="4"/>
      <c r="LGN14" s="4"/>
      <c r="LGR14" s="4"/>
      <c r="LGS14" s="4"/>
      <c r="LGT14" s="4"/>
      <c r="LGU14" s="4"/>
      <c r="LGV14" s="4"/>
      <c r="LGW14" s="4"/>
      <c r="LGX14" s="4"/>
      <c r="LGY14" s="4"/>
      <c r="LGZ14" s="4"/>
      <c r="LHA14" s="4"/>
      <c r="LHB14" s="4"/>
      <c r="LHC14" s="4"/>
      <c r="LHG14" s="4"/>
      <c r="LHH14" s="4"/>
      <c r="LHI14" s="4"/>
      <c r="LHJ14" s="4"/>
      <c r="LHK14" s="4"/>
      <c r="LHL14" s="4"/>
      <c r="LHM14" s="4"/>
      <c r="LHN14" s="4"/>
      <c r="LHO14" s="4"/>
      <c r="LHP14" s="4"/>
      <c r="LHQ14" s="4"/>
      <c r="LHR14" s="4"/>
      <c r="LHV14" s="4"/>
      <c r="LHW14" s="4"/>
      <c r="LHX14" s="4"/>
      <c r="LHY14" s="4"/>
      <c r="LHZ14" s="4"/>
      <c r="LIA14" s="4"/>
      <c r="LIB14" s="4"/>
      <c r="LIC14" s="4"/>
      <c r="LID14" s="4"/>
      <c r="LIE14" s="4"/>
      <c r="LIF14" s="4"/>
      <c r="LIG14" s="4"/>
      <c r="LIK14" s="4"/>
      <c r="LIL14" s="4"/>
      <c r="LIM14" s="4"/>
      <c r="LIN14" s="4"/>
      <c r="LIO14" s="4"/>
      <c r="LIP14" s="4"/>
      <c r="LIQ14" s="4"/>
      <c r="LIR14" s="4"/>
      <c r="LIS14" s="4"/>
      <c r="LIT14" s="4"/>
      <c r="LIU14" s="4"/>
      <c r="LIV14" s="4"/>
      <c r="LIZ14" s="4"/>
      <c r="LJA14" s="4"/>
      <c r="LJB14" s="4"/>
      <c r="LJC14" s="4"/>
      <c r="LJD14" s="4"/>
      <c r="LJE14" s="4"/>
      <c r="LJF14" s="4"/>
      <c r="LJG14" s="4"/>
      <c r="LJH14" s="4"/>
      <c r="LJI14" s="4"/>
      <c r="LJJ14" s="4"/>
      <c r="LJK14" s="4"/>
      <c r="LJO14" s="4"/>
      <c r="LJP14" s="4"/>
      <c r="LJQ14" s="4"/>
      <c r="LJR14" s="4"/>
      <c r="LJS14" s="4"/>
      <c r="LJT14" s="4"/>
      <c r="LJU14" s="4"/>
      <c r="LJV14" s="4"/>
      <c r="LJW14" s="4"/>
      <c r="LJX14" s="4"/>
      <c r="LJY14" s="4"/>
      <c r="LJZ14" s="4"/>
      <c r="LKD14" s="4"/>
      <c r="LKE14" s="4"/>
      <c r="LKF14" s="4"/>
      <c r="LKG14" s="4"/>
      <c r="LKH14" s="4"/>
      <c r="LKI14" s="4"/>
      <c r="LKJ14" s="4"/>
      <c r="LKK14" s="4"/>
      <c r="LKL14" s="4"/>
      <c r="LKM14" s="4"/>
      <c r="LKN14" s="4"/>
      <c r="LKO14" s="4"/>
      <c r="LKS14" s="4"/>
      <c r="LKT14" s="4"/>
      <c r="LKU14" s="4"/>
      <c r="LKV14" s="4"/>
      <c r="LKW14" s="4"/>
      <c r="LKX14" s="4"/>
      <c r="LKY14" s="4"/>
      <c r="LKZ14" s="4"/>
      <c r="LLA14" s="4"/>
      <c r="LLB14" s="4"/>
      <c r="LLC14" s="4"/>
      <c r="LLD14" s="4"/>
      <c r="LLH14" s="4"/>
      <c r="LLI14" s="4"/>
      <c r="LLJ14" s="4"/>
      <c r="LLK14" s="4"/>
      <c r="LLL14" s="4"/>
      <c r="LLM14" s="4"/>
      <c r="LLN14" s="4"/>
      <c r="LLO14" s="4"/>
      <c r="LLP14" s="4"/>
      <c r="LLQ14" s="4"/>
      <c r="LLR14" s="4"/>
      <c r="LLS14" s="4"/>
      <c r="LLW14" s="4"/>
      <c r="LLX14" s="4"/>
      <c r="LLY14" s="4"/>
      <c r="LLZ14" s="4"/>
      <c r="LMA14" s="4"/>
      <c r="LMB14" s="4"/>
      <c r="LMC14" s="4"/>
      <c r="LMD14" s="4"/>
      <c r="LME14" s="4"/>
      <c r="LMF14" s="4"/>
      <c r="LMG14" s="4"/>
      <c r="LMH14" s="4"/>
      <c r="LML14" s="4"/>
      <c r="LMM14" s="4"/>
      <c r="LMN14" s="4"/>
      <c r="LMO14" s="4"/>
      <c r="LMP14" s="4"/>
      <c r="LMQ14" s="4"/>
      <c r="LMR14" s="4"/>
      <c r="LMS14" s="4"/>
      <c r="LMT14" s="4"/>
      <c r="LMU14" s="4"/>
      <c r="LMV14" s="4"/>
      <c r="LMW14" s="4"/>
      <c r="LNA14" s="4"/>
      <c r="LNB14" s="4"/>
      <c r="LNC14" s="4"/>
      <c r="LND14" s="4"/>
      <c r="LNE14" s="4"/>
      <c r="LNF14" s="4"/>
      <c r="LNG14" s="4"/>
      <c r="LNH14" s="4"/>
      <c r="LNI14" s="4"/>
      <c r="LNJ14" s="4"/>
      <c r="LNK14" s="4"/>
      <c r="LNL14" s="4"/>
      <c r="LNP14" s="4"/>
      <c r="LNQ14" s="4"/>
      <c r="LNR14" s="4"/>
      <c r="LNS14" s="4"/>
      <c r="LNT14" s="4"/>
      <c r="LNU14" s="4"/>
      <c r="LNV14" s="4"/>
      <c r="LNW14" s="4"/>
      <c r="LNX14" s="4"/>
      <c r="LNY14" s="4"/>
      <c r="LNZ14" s="4"/>
      <c r="LOA14" s="4"/>
      <c r="LOE14" s="4"/>
      <c r="LOF14" s="4"/>
      <c r="LOG14" s="4"/>
      <c r="LOH14" s="4"/>
      <c r="LOI14" s="4"/>
      <c r="LOJ14" s="4"/>
      <c r="LOK14" s="4"/>
      <c r="LOL14" s="4"/>
      <c r="LOM14" s="4"/>
      <c r="LON14" s="4"/>
      <c r="LOO14" s="4"/>
      <c r="LOP14" s="4"/>
      <c r="LOT14" s="4"/>
      <c r="LOU14" s="4"/>
      <c r="LOV14" s="4"/>
      <c r="LOW14" s="4"/>
      <c r="LOX14" s="4"/>
      <c r="LOY14" s="4"/>
      <c r="LOZ14" s="4"/>
      <c r="LPA14" s="4"/>
      <c r="LPB14" s="4"/>
      <c r="LPC14" s="4"/>
      <c r="LPD14" s="4"/>
      <c r="LPE14" s="4"/>
      <c r="LPI14" s="4"/>
      <c r="LPJ14" s="4"/>
      <c r="LPK14" s="4"/>
      <c r="LPL14" s="4"/>
      <c r="LPM14" s="4"/>
      <c r="LPN14" s="4"/>
      <c r="LPO14" s="4"/>
      <c r="LPP14" s="4"/>
      <c r="LPQ14" s="4"/>
      <c r="LPR14" s="4"/>
      <c r="LPS14" s="4"/>
      <c r="LPT14" s="4"/>
      <c r="LPX14" s="4"/>
      <c r="LPY14" s="4"/>
      <c r="LPZ14" s="4"/>
      <c r="LQA14" s="4"/>
      <c r="LQB14" s="4"/>
      <c r="LQC14" s="4"/>
      <c r="LQD14" s="4"/>
      <c r="LQE14" s="4"/>
      <c r="LQF14" s="4"/>
      <c r="LQG14" s="4"/>
      <c r="LQH14" s="4"/>
      <c r="LQI14" s="4"/>
      <c r="LQM14" s="4"/>
      <c r="LQN14" s="4"/>
      <c r="LQO14" s="4"/>
      <c r="LQP14" s="4"/>
      <c r="LQQ14" s="4"/>
      <c r="LQR14" s="4"/>
      <c r="LQS14" s="4"/>
      <c r="LQT14" s="4"/>
      <c r="LQU14" s="4"/>
      <c r="LQV14" s="4"/>
      <c r="LQW14" s="4"/>
      <c r="LQX14" s="4"/>
      <c r="LRB14" s="4"/>
      <c r="LRC14" s="4"/>
      <c r="LRD14" s="4"/>
      <c r="LRE14" s="4"/>
      <c r="LRF14" s="4"/>
      <c r="LRG14" s="4"/>
      <c r="LRH14" s="4"/>
      <c r="LRI14" s="4"/>
      <c r="LRJ14" s="4"/>
      <c r="LRK14" s="4"/>
      <c r="LRL14" s="4"/>
      <c r="LRM14" s="4"/>
      <c r="LRQ14" s="4"/>
      <c r="LRR14" s="4"/>
      <c r="LRS14" s="4"/>
      <c r="LRT14" s="4"/>
      <c r="LRU14" s="4"/>
      <c r="LRV14" s="4"/>
      <c r="LRW14" s="4"/>
      <c r="LRX14" s="4"/>
      <c r="LRY14" s="4"/>
      <c r="LRZ14" s="4"/>
      <c r="LSA14" s="4"/>
      <c r="LSB14" s="4"/>
      <c r="LSF14" s="4"/>
      <c r="LSG14" s="4"/>
      <c r="LSH14" s="4"/>
      <c r="LSI14" s="4"/>
      <c r="LSJ14" s="4"/>
      <c r="LSK14" s="4"/>
      <c r="LSL14" s="4"/>
      <c r="LSM14" s="4"/>
      <c r="LSN14" s="4"/>
      <c r="LSO14" s="4"/>
      <c r="LSP14" s="4"/>
      <c r="LSQ14" s="4"/>
      <c r="LSU14" s="4"/>
      <c r="LSV14" s="4"/>
      <c r="LSW14" s="4"/>
      <c r="LSX14" s="4"/>
      <c r="LSY14" s="4"/>
      <c r="LSZ14" s="4"/>
      <c r="LTA14" s="4"/>
      <c r="LTB14" s="4"/>
      <c r="LTC14" s="4"/>
      <c r="LTD14" s="4"/>
      <c r="LTE14" s="4"/>
      <c r="LTF14" s="4"/>
      <c r="LTJ14" s="4"/>
      <c r="LTK14" s="4"/>
      <c r="LTL14" s="4"/>
      <c r="LTM14" s="4"/>
      <c r="LTN14" s="4"/>
      <c r="LTO14" s="4"/>
      <c r="LTP14" s="4"/>
      <c r="LTQ14" s="4"/>
      <c r="LTR14" s="4"/>
      <c r="LTS14" s="4"/>
      <c r="LTT14" s="4"/>
      <c r="LTU14" s="4"/>
      <c r="LTY14" s="4"/>
      <c r="LTZ14" s="4"/>
      <c r="LUA14" s="4"/>
      <c r="LUB14" s="4"/>
      <c r="LUC14" s="4"/>
      <c r="LUD14" s="4"/>
      <c r="LUE14" s="4"/>
      <c r="LUF14" s="4"/>
      <c r="LUG14" s="4"/>
      <c r="LUH14" s="4"/>
      <c r="LUI14" s="4"/>
      <c r="LUJ14" s="4"/>
      <c r="LUN14" s="4"/>
      <c r="LUO14" s="4"/>
      <c r="LUP14" s="4"/>
      <c r="LUQ14" s="4"/>
      <c r="LUR14" s="4"/>
      <c r="LUS14" s="4"/>
      <c r="LUT14" s="4"/>
      <c r="LUU14" s="4"/>
      <c r="LUV14" s="4"/>
      <c r="LUW14" s="4"/>
      <c r="LUX14" s="4"/>
      <c r="LUY14" s="4"/>
      <c r="LVC14" s="4"/>
      <c r="LVD14" s="4"/>
      <c r="LVE14" s="4"/>
      <c r="LVF14" s="4"/>
      <c r="LVG14" s="4"/>
      <c r="LVH14" s="4"/>
      <c r="LVI14" s="4"/>
      <c r="LVJ14" s="4"/>
      <c r="LVK14" s="4"/>
      <c r="LVL14" s="4"/>
      <c r="LVM14" s="4"/>
      <c r="LVN14" s="4"/>
      <c r="LVR14" s="4"/>
      <c r="LVS14" s="4"/>
      <c r="LVT14" s="4"/>
      <c r="LVU14" s="4"/>
      <c r="LVV14" s="4"/>
      <c r="LVW14" s="4"/>
      <c r="LVX14" s="4"/>
      <c r="LVY14" s="4"/>
      <c r="LVZ14" s="4"/>
      <c r="LWA14" s="4"/>
      <c r="LWB14" s="4"/>
      <c r="LWC14" s="4"/>
      <c r="LWG14" s="4"/>
      <c r="LWH14" s="4"/>
      <c r="LWI14" s="4"/>
      <c r="LWJ14" s="4"/>
      <c r="LWK14" s="4"/>
      <c r="LWL14" s="4"/>
      <c r="LWM14" s="4"/>
      <c r="LWN14" s="4"/>
      <c r="LWO14" s="4"/>
      <c r="LWP14" s="4"/>
      <c r="LWQ14" s="4"/>
      <c r="LWR14" s="4"/>
      <c r="LWV14" s="4"/>
      <c r="LWW14" s="4"/>
      <c r="LWX14" s="4"/>
      <c r="LWY14" s="4"/>
      <c r="LWZ14" s="4"/>
      <c r="LXA14" s="4"/>
      <c r="LXB14" s="4"/>
      <c r="LXC14" s="4"/>
      <c r="LXD14" s="4"/>
      <c r="LXE14" s="4"/>
      <c r="LXF14" s="4"/>
      <c r="LXG14" s="4"/>
      <c r="LXK14" s="4"/>
      <c r="LXL14" s="4"/>
      <c r="LXM14" s="4"/>
      <c r="LXN14" s="4"/>
      <c r="LXO14" s="4"/>
      <c r="LXP14" s="4"/>
      <c r="LXQ14" s="4"/>
      <c r="LXR14" s="4"/>
      <c r="LXS14" s="4"/>
      <c r="LXT14" s="4"/>
      <c r="LXU14" s="4"/>
      <c r="LXV14" s="4"/>
      <c r="LXZ14" s="4"/>
      <c r="LYA14" s="4"/>
      <c r="LYB14" s="4"/>
      <c r="LYC14" s="4"/>
      <c r="LYD14" s="4"/>
      <c r="LYE14" s="4"/>
      <c r="LYF14" s="4"/>
      <c r="LYG14" s="4"/>
      <c r="LYH14" s="4"/>
      <c r="LYI14" s="4"/>
      <c r="LYJ14" s="4"/>
      <c r="LYK14" s="4"/>
      <c r="LYO14" s="4"/>
      <c r="LYP14" s="4"/>
      <c r="LYQ14" s="4"/>
      <c r="LYR14" s="4"/>
      <c r="LYS14" s="4"/>
      <c r="LYT14" s="4"/>
      <c r="LYU14" s="4"/>
      <c r="LYV14" s="4"/>
      <c r="LYW14" s="4"/>
      <c r="LYX14" s="4"/>
      <c r="LYY14" s="4"/>
      <c r="LYZ14" s="4"/>
      <c r="LZD14" s="4"/>
      <c r="LZE14" s="4"/>
      <c r="LZF14" s="4"/>
      <c r="LZG14" s="4"/>
      <c r="LZH14" s="4"/>
      <c r="LZI14" s="4"/>
      <c r="LZJ14" s="4"/>
      <c r="LZK14" s="4"/>
      <c r="LZL14" s="4"/>
      <c r="LZM14" s="4"/>
      <c r="LZN14" s="4"/>
      <c r="LZO14" s="4"/>
      <c r="LZS14" s="4"/>
      <c r="LZT14" s="4"/>
      <c r="LZU14" s="4"/>
      <c r="LZV14" s="4"/>
      <c r="LZW14" s="4"/>
      <c r="LZX14" s="4"/>
      <c r="LZY14" s="4"/>
      <c r="LZZ14" s="4"/>
      <c r="MAA14" s="4"/>
      <c r="MAB14" s="4"/>
      <c r="MAC14" s="4"/>
      <c r="MAD14" s="4"/>
      <c r="MAH14" s="4"/>
      <c r="MAI14" s="4"/>
      <c r="MAJ14" s="4"/>
      <c r="MAK14" s="4"/>
      <c r="MAL14" s="4"/>
      <c r="MAM14" s="4"/>
      <c r="MAN14" s="4"/>
      <c r="MAO14" s="4"/>
      <c r="MAP14" s="4"/>
      <c r="MAQ14" s="4"/>
      <c r="MAR14" s="4"/>
      <c r="MAS14" s="4"/>
      <c r="MAW14" s="4"/>
      <c r="MAX14" s="4"/>
      <c r="MAY14" s="4"/>
      <c r="MAZ14" s="4"/>
      <c r="MBA14" s="4"/>
      <c r="MBB14" s="4"/>
      <c r="MBC14" s="4"/>
      <c r="MBD14" s="4"/>
      <c r="MBE14" s="4"/>
      <c r="MBF14" s="4"/>
      <c r="MBG14" s="4"/>
      <c r="MBH14" s="4"/>
      <c r="MBL14" s="4"/>
      <c r="MBM14" s="4"/>
      <c r="MBN14" s="4"/>
      <c r="MBO14" s="4"/>
      <c r="MBP14" s="4"/>
      <c r="MBQ14" s="4"/>
      <c r="MBR14" s="4"/>
      <c r="MBS14" s="4"/>
      <c r="MBT14" s="4"/>
      <c r="MBU14" s="4"/>
      <c r="MBV14" s="4"/>
      <c r="MBW14" s="4"/>
      <c r="MCA14" s="4"/>
      <c r="MCB14" s="4"/>
      <c r="MCC14" s="4"/>
      <c r="MCD14" s="4"/>
      <c r="MCE14" s="4"/>
      <c r="MCF14" s="4"/>
      <c r="MCG14" s="4"/>
      <c r="MCH14" s="4"/>
      <c r="MCI14" s="4"/>
      <c r="MCJ14" s="4"/>
      <c r="MCK14" s="4"/>
      <c r="MCL14" s="4"/>
      <c r="MCP14" s="4"/>
      <c r="MCQ14" s="4"/>
      <c r="MCR14" s="4"/>
      <c r="MCS14" s="4"/>
      <c r="MCT14" s="4"/>
      <c r="MCU14" s="4"/>
      <c r="MCV14" s="4"/>
      <c r="MCW14" s="4"/>
      <c r="MCX14" s="4"/>
      <c r="MCY14" s="4"/>
      <c r="MCZ14" s="4"/>
      <c r="MDA14" s="4"/>
      <c r="MDE14" s="4"/>
      <c r="MDF14" s="4"/>
      <c r="MDG14" s="4"/>
      <c r="MDH14" s="4"/>
      <c r="MDI14" s="4"/>
      <c r="MDJ14" s="4"/>
      <c r="MDK14" s="4"/>
      <c r="MDL14" s="4"/>
      <c r="MDM14" s="4"/>
      <c r="MDN14" s="4"/>
      <c r="MDO14" s="4"/>
      <c r="MDP14" s="4"/>
      <c r="MDT14" s="4"/>
      <c r="MDU14" s="4"/>
      <c r="MDV14" s="4"/>
      <c r="MDW14" s="4"/>
      <c r="MDX14" s="4"/>
      <c r="MDY14" s="4"/>
      <c r="MDZ14" s="4"/>
      <c r="MEA14" s="4"/>
      <c r="MEB14" s="4"/>
      <c r="MEC14" s="4"/>
      <c r="MED14" s="4"/>
      <c r="MEE14" s="4"/>
      <c r="MEI14" s="4"/>
      <c r="MEJ14" s="4"/>
      <c r="MEK14" s="4"/>
      <c r="MEL14" s="4"/>
      <c r="MEM14" s="4"/>
      <c r="MEN14" s="4"/>
      <c r="MEO14" s="4"/>
      <c r="MEP14" s="4"/>
      <c r="MEQ14" s="4"/>
      <c r="MER14" s="4"/>
      <c r="MES14" s="4"/>
      <c r="MET14" s="4"/>
      <c r="MEX14" s="4"/>
      <c r="MEY14" s="4"/>
      <c r="MEZ14" s="4"/>
      <c r="MFA14" s="4"/>
      <c r="MFB14" s="4"/>
      <c r="MFC14" s="4"/>
      <c r="MFD14" s="4"/>
      <c r="MFE14" s="4"/>
      <c r="MFF14" s="4"/>
      <c r="MFG14" s="4"/>
      <c r="MFH14" s="4"/>
      <c r="MFI14" s="4"/>
      <c r="MFM14" s="4"/>
      <c r="MFN14" s="4"/>
      <c r="MFO14" s="4"/>
      <c r="MFP14" s="4"/>
      <c r="MFQ14" s="4"/>
      <c r="MFR14" s="4"/>
      <c r="MFS14" s="4"/>
      <c r="MFT14" s="4"/>
      <c r="MFU14" s="4"/>
      <c r="MFV14" s="4"/>
      <c r="MFW14" s="4"/>
      <c r="MFX14" s="4"/>
      <c r="MGB14" s="4"/>
      <c r="MGC14" s="4"/>
      <c r="MGD14" s="4"/>
      <c r="MGE14" s="4"/>
      <c r="MGF14" s="4"/>
      <c r="MGG14" s="4"/>
      <c r="MGH14" s="4"/>
      <c r="MGI14" s="4"/>
      <c r="MGJ14" s="4"/>
      <c r="MGK14" s="4"/>
      <c r="MGL14" s="4"/>
      <c r="MGM14" s="4"/>
      <c r="MGQ14" s="4"/>
      <c r="MGR14" s="4"/>
      <c r="MGS14" s="4"/>
      <c r="MGT14" s="4"/>
      <c r="MGU14" s="4"/>
      <c r="MGV14" s="4"/>
      <c r="MGW14" s="4"/>
      <c r="MGX14" s="4"/>
      <c r="MGY14" s="4"/>
      <c r="MGZ14" s="4"/>
      <c r="MHA14" s="4"/>
      <c r="MHB14" s="4"/>
      <c r="MHF14" s="4"/>
      <c r="MHG14" s="4"/>
      <c r="MHH14" s="4"/>
      <c r="MHI14" s="4"/>
      <c r="MHJ14" s="4"/>
      <c r="MHK14" s="4"/>
      <c r="MHL14" s="4"/>
      <c r="MHM14" s="4"/>
      <c r="MHN14" s="4"/>
      <c r="MHO14" s="4"/>
      <c r="MHP14" s="4"/>
      <c r="MHQ14" s="4"/>
      <c r="MHU14" s="4"/>
      <c r="MHV14" s="4"/>
      <c r="MHW14" s="4"/>
      <c r="MHX14" s="4"/>
      <c r="MHY14" s="4"/>
      <c r="MHZ14" s="4"/>
      <c r="MIA14" s="4"/>
      <c r="MIB14" s="4"/>
      <c r="MIC14" s="4"/>
      <c r="MID14" s="4"/>
      <c r="MIE14" s="4"/>
      <c r="MIF14" s="4"/>
      <c r="MIJ14" s="4"/>
      <c r="MIK14" s="4"/>
      <c r="MIL14" s="4"/>
      <c r="MIM14" s="4"/>
      <c r="MIN14" s="4"/>
      <c r="MIO14" s="4"/>
      <c r="MIP14" s="4"/>
      <c r="MIQ14" s="4"/>
      <c r="MIR14" s="4"/>
      <c r="MIS14" s="4"/>
      <c r="MIT14" s="4"/>
      <c r="MIU14" s="4"/>
      <c r="MIY14" s="4"/>
      <c r="MIZ14" s="4"/>
      <c r="MJA14" s="4"/>
      <c r="MJB14" s="4"/>
      <c r="MJC14" s="4"/>
      <c r="MJD14" s="4"/>
      <c r="MJE14" s="4"/>
      <c r="MJF14" s="4"/>
      <c r="MJG14" s="4"/>
      <c r="MJH14" s="4"/>
      <c r="MJI14" s="4"/>
      <c r="MJJ14" s="4"/>
      <c r="MJN14" s="4"/>
      <c r="MJO14" s="4"/>
      <c r="MJP14" s="4"/>
      <c r="MJQ14" s="4"/>
      <c r="MJR14" s="4"/>
      <c r="MJS14" s="4"/>
      <c r="MJT14" s="4"/>
      <c r="MJU14" s="4"/>
      <c r="MJV14" s="4"/>
      <c r="MJW14" s="4"/>
      <c r="MJX14" s="4"/>
      <c r="MJY14" s="4"/>
      <c r="MKC14" s="4"/>
      <c r="MKD14" s="4"/>
      <c r="MKE14" s="4"/>
      <c r="MKF14" s="4"/>
      <c r="MKG14" s="4"/>
      <c r="MKH14" s="4"/>
      <c r="MKI14" s="4"/>
      <c r="MKJ14" s="4"/>
      <c r="MKK14" s="4"/>
      <c r="MKL14" s="4"/>
      <c r="MKM14" s="4"/>
      <c r="MKN14" s="4"/>
      <c r="MKR14" s="4"/>
      <c r="MKS14" s="4"/>
      <c r="MKT14" s="4"/>
      <c r="MKU14" s="4"/>
      <c r="MKV14" s="4"/>
      <c r="MKW14" s="4"/>
      <c r="MKX14" s="4"/>
      <c r="MKY14" s="4"/>
      <c r="MKZ14" s="4"/>
      <c r="MLA14" s="4"/>
      <c r="MLB14" s="4"/>
      <c r="MLC14" s="4"/>
      <c r="MLG14" s="4"/>
      <c r="MLH14" s="4"/>
      <c r="MLI14" s="4"/>
      <c r="MLJ14" s="4"/>
      <c r="MLK14" s="4"/>
      <c r="MLL14" s="4"/>
      <c r="MLM14" s="4"/>
      <c r="MLN14" s="4"/>
      <c r="MLO14" s="4"/>
      <c r="MLP14" s="4"/>
      <c r="MLQ14" s="4"/>
      <c r="MLR14" s="4"/>
      <c r="MLV14" s="4"/>
      <c r="MLW14" s="4"/>
      <c r="MLX14" s="4"/>
      <c r="MLY14" s="4"/>
      <c r="MLZ14" s="4"/>
      <c r="MMA14" s="4"/>
      <c r="MMB14" s="4"/>
      <c r="MMC14" s="4"/>
      <c r="MMD14" s="4"/>
      <c r="MME14" s="4"/>
      <c r="MMF14" s="4"/>
      <c r="MMG14" s="4"/>
      <c r="MMK14" s="4"/>
      <c r="MML14" s="4"/>
      <c r="MMM14" s="4"/>
      <c r="MMN14" s="4"/>
      <c r="MMO14" s="4"/>
      <c r="MMP14" s="4"/>
      <c r="MMQ14" s="4"/>
      <c r="MMR14" s="4"/>
      <c r="MMS14" s="4"/>
      <c r="MMT14" s="4"/>
      <c r="MMU14" s="4"/>
      <c r="MMV14" s="4"/>
      <c r="MMZ14" s="4"/>
      <c r="MNA14" s="4"/>
      <c r="MNB14" s="4"/>
      <c r="MNC14" s="4"/>
      <c r="MND14" s="4"/>
      <c r="MNE14" s="4"/>
      <c r="MNF14" s="4"/>
      <c r="MNG14" s="4"/>
      <c r="MNH14" s="4"/>
      <c r="MNI14" s="4"/>
      <c r="MNJ14" s="4"/>
      <c r="MNK14" s="4"/>
      <c r="MNO14" s="4"/>
      <c r="MNP14" s="4"/>
      <c r="MNQ14" s="4"/>
      <c r="MNR14" s="4"/>
      <c r="MNS14" s="4"/>
      <c r="MNT14" s="4"/>
      <c r="MNU14" s="4"/>
      <c r="MNV14" s="4"/>
      <c r="MNW14" s="4"/>
      <c r="MNX14" s="4"/>
      <c r="MNY14" s="4"/>
      <c r="MNZ14" s="4"/>
      <c r="MOD14" s="4"/>
      <c r="MOE14" s="4"/>
      <c r="MOF14" s="4"/>
      <c r="MOG14" s="4"/>
      <c r="MOH14" s="4"/>
      <c r="MOI14" s="4"/>
      <c r="MOJ14" s="4"/>
      <c r="MOK14" s="4"/>
      <c r="MOL14" s="4"/>
      <c r="MOM14" s="4"/>
      <c r="MON14" s="4"/>
      <c r="MOO14" s="4"/>
      <c r="MOS14" s="4"/>
      <c r="MOT14" s="4"/>
      <c r="MOU14" s="4"/>
      <c r="MOV14" s="4"/>
      <c r="MOW14" s="4"/>
      <c r="MOX14" s="4"/>
      <c r="MOY14" s="4"/>
      <c r="MOZ14" s="4"/>
      <c r="MPA14" s="4"/>
      <c r="MPB14" s="4"/>
      <c r="MPC14" s="4"/>
      <c r="MPD14" s="4"/>
      <c r="MPH14" s="4"/>
      <c r="MPI14" s="4"/>
      <c r="MPJ14" s="4"/>
      <c r="MPK14" s="4"/>
      <c r="MPL14" s="4"/>
      <c r="MPM14" s="4"/>
      <c r="MPN14" s="4"/>
      <c r="MPO14" s="4"/>
      <c r="MPP14" s="4"/>
      <c r="MPQ14" s="4"/>
      <c r="MPR14" s="4"/>
      <c r="MPS14" s="4"/>
      <c r="MPW14" s="4"/>
      <c r="MPX14" s="4"/>
      <c r="MPY14" s="4"/>
      <c r="MPZ14" s="4"/>
      <c r="MQA14" s="4"/>
      <c r="MQB14" s="4"/>
      <c r="MQC14" s="4"/>
      <c r="MQD14" s="4"/>
      <c r="MQE14" s="4"/>
      <c r="MQF14" s="4"/>
      <c r="MQG14" s="4"/>
      <c r="MQH14" s="4"/>
      <c r="MQL14" s="4"/>
      <c r="MQM14" s="4"/>
      <c r="MQN14" s="4"/>
      <c r="MQO14" s="4"/>
      <c r="MQP14" s="4"/>
      <c r="MQQ14" s="4"/>
      <c r="MQR14" s="4"/>
      <c r="MQS14" s="4"/>
      <c r="MQT14" s="4"/>
      <c r="MQU14" s="4"/>
      <c r="MQV14" s="4"/>
      <c r="MQW14" s="4"/>
      <c r="MRA14" s="4"/>
      <c r="MRB14" s="4"/>
      <c r="MRC14" s="4"/>
      <c r="MRD14" s="4"/>
      <c r="MRE14" s="4"/>
      <c r="MRF14" s="4"/>
      <c r="MRG14" s="4"/>
      <c r="MRH14" s="4"/>
      <c r="MRI14" s="4"/>
      <c r="MRJ14" s="4"/>
      <c r="MRK14" s="4"/>
      <c r="MRL14" s="4"/>
      <c r="MRP14" s="4"/>
      <c r="MRQ14" s="4"/>
      <c r="MRR14" s="4"/>
      <c r="MRS14" s="4"/>
      <c r="MRT14" s="4"/>
      <c r="MRU14" s="4"/>
      <c r="MRV14" s="4"/>
      <c r="MRW14" s="4"/>
      <c r="MRX14" s="4"/>
      <c r="MRY14" s="4"/>
      <c r="MRZ14" s="4"/>
      <c r="MSA14" s="4"/>
      <c r="MSE14" s="4"/>
      <c r="MSF14" s="4"/>
      <c r="MSG14" s="4"/>
      <c r="MSH14" s="4"/>
      <c r="MSI14" s="4"/>
      <c r="MSJ14" s="4"/>
      <c r="MSK14" s="4"/>
      <c r="MSL14" s="4"/>
      <c r="MSM14" s="4"/>
      <c r="MSN14" s="4"/>
      <c r="MSO14" s="4"/>
      <c r="MSP14" s="4"/>
      <c r="MST14" s="4"/>
      <c r="MSU14" s="4"/>
      <c r="MSV14" s="4"/>
      <c r="MSW14" s="4"/>
      <c r="MSX14" s="4"/>
      <c r="MSY14" s="4"/>
      <c r="MSZ14" s="4"/>
      <c r="MTA14" s="4"/>
      <c r="MTB14" s="4"/>
      <c r="MTC14" s="4"/>
      <c r="MTD14" s="4"/>
      <c r="MTE14" s="4"/>
      <c r="MTI14" s="4"/>
      <c r="MTJ14" s="4"/>
      <c r="MTK14" s="4"/>
      <c r="MTL14" s="4"/>
      <c r="MTM14" s="4"/>
      <c r="MTN14" s="4"/>
      <c r="MTO14" s="4"/>
      <c r="MTP14" s="4"/>
      <c r="MTQ14" s="4"/>
      <c r="MTR14" s="4"/>
      <c r="MTS14" s="4"/>
      <c r="MTT14" s="4"/>
      <c r="MTX14" s="4"/>
      <c r="MTY14" s="4"/>
      <c r="MTZ14" s="4"/>
      <c r="MUA14" s="4"/>
      <c r="MUB14" s="4"/>
      <c r="MUC14" s="4"/>
      <c r="MUD14" s="4"/>
      <c r="MUE14" s="4"/>
      <c r="MUF14" s="4"/>
      <c r="MUG14" s="4"/>
      <c r="MUH14" s="4"/>
      <c r="MUI14" s="4"/>
      <c r="MUM14" s="4"/>
      <c r="MUN14" s="4"/>
      <c r="MUO14" s="4"/>
      <c r="MUP14" s="4"/>
      <c r="MUQ14" s="4"/>
      <c r="MUR14" s="4"/>
      <c r="MUS14" s="4"/>
      <c r="MUT14" s="4"/>
      <c r="MUU14" s="4"/>
      <c r="MUV14" s="4"/>
      <c r="MUW14" s="4"/>
      <c r="MUX14" s="4"/>
      <c r="MVB14" s="4"/>
      <c r="MVC14" s="4"/>
      <c r="MVD14" s="4"/>
      <c r="MVE14" s="4"/>
      <c r="MVF14" s="4"/>
      <c r="MVG14" s="4"/>
      <c r="MVH14" s="4"/>
      <c r="MVI14" s="4"/>
      <c r="MVJ14" s="4"/>
      <c r="MVK14" s="4"/>
      <c r="MVL14" s="4"/>
      <c r="MVM14" s="4"/>
      <c r="MVQ14" s="4"/>
      <c r="MVR14" s="4"/>
      <c r="MVS14" s="4"/>
      <c r="MVT14" s="4"/>
      <c r="MVU14" s="4"/>
      <c r="MVV14" s="4"/>
      <c r="MVW14" s="4"/>
      <c r="MVX14" s="4"/>
      <c r="MVY14" s="4"/>
      <c r="MVZ14" s="4"/>
      <c r="MWA14" s="4"/>
      <c r="MWB14" s="4"/>
      <c r="MWF14" s="4"/>
      <c r="MWG14" s="4"/>
      <c r="MWH14" s="4"/>
      <c r="MWI14" s="4"/>
      <c r="MWJ14" s="4"/>
      <c r="MWK14" s="4"/>
      <c r="MWL14" s="4"/>
      <c r="MWM14" s="4"/>
      <c r="MWN14" s="4"/>
      <c r="MWO14" s="4"/>
      <c r="MWP14" s="4"/>
      <c r="MWQ14" s="4"/>
      <c r="MWU14" s="4"/>
      <c r="MWV14" s="4"/>
      <c r="MWW14" s="4"/>
      <c r="MWX14" s="4"/>
      <c r="MWY14" s="4"/>
      <c r="MWZ14" s="4"/>
      <c r="MXA14" s="4"/>
      <c r="MXB14" s="4"/>
      <c r="MXC14" s="4"/>
      <c r="MXD14" s="4"/>
      <c r="MXE14" s="4"/>
      <c r="MXF14" s="4"/>
      <c r="MXJ14" s="4"/>
      <c r="MXK14" s="4"/>
      <c r="MXL14" s="4"/>
      <c r="MXM14" s="4"/>
      <c r="MXN14" s="4"/>
      <c r="MXO14" s="4"/>
      <c r="MXP14" s="4"/>
      <c r="MXQ14" s="4"/>
      <c r="MXR14" s="4"/>
      <c r="MXS14" s="4"/>
      <c r="MXT14" s="4"/>
      <c r="MXU14" s="4"/>
      <c r="MXY14" s="4"/>
      <c r="MXZ14" s="4"/>
      <c r="MYA14" s="4"/>
      <c r="MYB14" s="4"/>
      <c r="MYC14" s="4"/>
      <c r="MYD14" s="4"/>
      <c r="MYE14" s="4"/>
      <c r="MYF14" s="4"/>
      <c r="MYG14" s="4"/>
      <c r="MYH14" s="4"/>
      <c r="MYI14" s="4"/>
      <c r="MYJ14" s="4"/>
      <c r="MYN14" s="4"/>
      <c r="MYO14" s="4"/>
      <c r="MYP14" s="4"/>
      <c r="MYQ14" s="4"/>
      <c r="MYR14" s="4"/>
      <c r="MYS14" s="4"/>
      <c r="MYT14" s="4"/>
      <c r="MYU14" s="4"/>
      <c r="MYV14" s="4"/>
      <c r="MYW14" s="4"/>
      <c r="MYX14" s="4"/>
      <c r="MYY14" s="4"/>
      <c r="MZC14" s="4"/>
      <c r="MZD14" s="4"/>
      <c r="MZE14" s="4"/>
      <c r="MZF14" s="4"/>
      <c r="MZG14" s="4"/>
      <c r="MZH14" s="4"/>
      <c r="MZI14" s="4"/>
      <c r="MZJ14" s="4"/>
      <c r="MZK14" s="4"/>
      <c r="MZL14" s="4"/>
      <c r="MZM14" s="4"/>
      <c r="MZN14" s="4"/>
      <c r="MZR14" s="4"/>
      <c r="MZS14" s="4"/>
      <c r="MZT14" s="4"/>
      <c r="MZU14" s="4"/>
      <c r="MZV14" s="4"/>
      <c r="MZW14" s="4"/>
      <c r="MZX14" s="4"/>
      <c r="MZY14" s="4"/>
      <c r="MZZ14" s="4"/>
      <c r="NAA14" s="4"/>
      <c r="NAB14" s="4"/>
      <c r="NAC14" s="4"/>
      <c r="NAG14" s="4"/>
      <c r="NAH14" s="4"/>
      <c r="NAI14" s="4"/>
      <c r="NAJ14" s="4"/>
      <c r="NAK14" s="4"/>
      <c r="NAL14" s="4"/>
      <c r="NAM14" s="4"/>
      <c r="NAN14" s="4"/>
      <c r="NAO14" s="4"/>
      <c r="NAP14" s="4"/>
      <c r="NAQ14" s="4"/>
      <c r="NAR14" s="4"/>
      <c r="NAV14" s="4"/>
      <c r="NAW14" s="4"/>
      <c r="NAX14" s="4"/>
      <c r="NAY14" s="4"/>
      <c r="NAZ14" s="4"/>
      <c r="NBA14" s="4"/>
      <c r="NBB14" s="4"/>
      <c r="NBC14" s="4"/>
      <c r="NBD14" s="4"/>
      <c r="NBE14" s="4"/>
      <c r="NBF14" s="4"/>
      <c r="NBG14" s="4"/>
      <c r="NBK14" s="4"/>
      <c r="NBL14" s="4"/>
      <c r="NBM14" s="4"/>
      <c r="NBN14" s="4"/>
      <c r="NBO14" s="4"/>
      <c r="NBP14" s="4"/>
      <c r="NBQ14" s="4"/>
      <c r="NBR14" s="4"/>
      <c r="NBS14" s="4"/>
      <c r="NBT14" s="4"/>
      <c r="NBU14" s="4"/>
      <c r="NBV14" s="4"/>
      <c r="NBZ14" s="4"/>
      <c r="NCA14" s="4"/>
      <c r="NCB14" s="4"/>
      <c r="NCC14" s="4"/>
      <c r="NCD14" s="4"/>
      <c r="NCE14" s="4"/>
      <c r="NCF14" s="4"/>
      <c r="NCG14" s="4"/>
      <c r="NCH14" s="4"/>
      <c r="NCI14" s="4"/>
      <c r="NCJ14" s="4"/>
      <c r="NCK14" s="4"/>
      <c r="NCO14" s="4"/>
      <c r="NCP14" s="4"/>
      <c r="NCQ14" s="4"/>
      <c r="NCR14" s="4"/>
      <c r="NCS14" s="4"/>
      <c r="NCT14" s="4"/>
      <c r="NCU14" s="4"/>
      <c r="NCV14" s="4"/>
      <c r="NCW14" s="4"/>
      <c r="NCX14" s="4"/>
      <c r="NCY14" s="4"/>
      <c r="NCZ14" s="4"/>
      <c r="NDD14" s="4"/>
      <c r="NDE14" s="4"/>
      <c r="NDF14" s="4"/>
      <c r="NDG14" s="4"/>
      <c r="NDH14" s="4"/>
      <c r="NDI14" s="4"/>
      <c r="NDJ14" s="4"/>
      <c r="NDK14" s="4"/>
      <c r="NDL14" s="4"/>
      <c r="NDM14" s="4"/>
      <c r="NDN14" s="4"/>
      <c r="NDO14" s="4"/>
      <c r="NDS14" s="4"/>
      <c r="NDT14" s="4"/>
      <c r="NDU14" s="4"/>
      <c r="NDV14" s="4"/>
      <c r="NDW14" s="4"/>
      <c r="NDX14" s="4"/>
      <c r="NDY14" s="4"/>
      <c r="NDZ14" s="4"/>
      <c r="NEA14" s="4"/>
      <c r="NEB14" s="4"/>
      <c r="NEC14" s="4"/>
      <c r="NED14" s="4"/>
      <c r="NEH14" s="4"/>
      <c r="NEI14" s="4"/>
      <c r="NEJ14" s="4"/>
      <c r="NEK14" s="4"/>
      <c r="NEL14" s="4"/>
      <c r="NEM14" s="4"/>
      <c r="NEN14" s="4"/>
      <c r="NEO14" s="4"/>
      <c r="NEP14" s="4"/>
      <c r="NEQ14" s="4"/>
      <c r="NER14" s="4"/>
      <c r="NES14" s="4"/>
      <c r="NEW14" s="4"/>
      <c r="NEX14" s="4"/>
      <c r="NEY14" s="4"/>
      <c r="NEZ14" s="4"/>
      <c r="NFA14" s="4"/>
      <c r="NFB14" s="4"/>
      <c r="NFC14" s="4"/>
      <c r="NFD14" s="4"/>
      <c r="NFE14" s="4"/>
      <c r="NFF14" s="4"/>
      <c r="NFG14" s="4"/>
      <c r="NFH14" s="4"/>
      <c r="NFL14" s="4"/>
      <c r="NFM14" s="4"/>
      <c r="NFN14" s="4"/>
      <c r="NFO14" s="4"/>
      <c r="NFP14" s="4"/>
      <c r="NFQ14" s="4"/>
      <c r="NFR14" s="4"/>
      <c r="NFS14" s="4"/>
      <c r="NFT14" s="4"/>
      <c r="NFU14" s="4"/>
      <c r="NFV14" s="4"/>
      <c r="NFW14" s="4"/>
      <c r="NGA14" s="4"/>
      <c r="NGB14" s="4"/>
      <c r="NGC14" s="4"/>
      <c r="NGD14" s="4"/>
      <c r="NGE14" s="4"/>
      <c r="NGF14" s="4"/>
      <c r="NGG14" s="4"/>
      <c r="NGH14" s="4"/>
      <c r="NGI14" s="4"/>
      <c r="NGJ14" s="4"/>
      <c r="NGK14" s="4"/>
      <c r="NGL14" s="4"/>
      <c r="NGP14" s="4"/>
      <c r="NGQ14" s="4"/>
      <c r="NGR14" s="4"/>
      <c r="NGS14" s="4"/>
      <c r="NGT14" s="4"/>
      <c r="NGU14" s="4"/>
      <c r="NGV14" s="4"/>
      <c r="NGW14" s="4"/>
      <c r="NGX14" s="4"/>
      <c r="NGY14" s="4"/>
      <c r="NGZ14" s="4"/>
      <c r="NHA14" s="4"/>
      <c r="NHE14" s="4"/>
      <c r="NHF14" s="4"/>
      <c r="NHG14" s="4"/>
      <c r="NHH14" s="4"/>
      <c r="NHI14" s="4"/>
      <c r="NHJ14" s="4"/>
      <c r="NHK14" s="4"/>
      <c r="NHL14" s="4"/>
      <c r="NHM14" s="4"/>
      <c r="NHN14" s="4"/>
      <c r="NHO14" s="4"/>
      <c r="NHP14" s="4"/>
      <c r="NHT14" s="4"/>
      <c r="NHU14" s="4"/>
      <c r="NHV14" s="4"/>
      <c r="NHW14" s="4"/>
      <c r="NHX14" s="4"/>
      <c r="NHY14" s="4"/>
      <c r="NHZ14" s="4"/>
      <c r="NIA14" s="4"/>
      <c r="NIB14" s="4"/>
      <c r="NIC14" s="4"/>
      <c r="NID14" s="4"/>
      <c r="NIE14" s="4"/>
      <c r="NII14" s="4"/>
      <c r="NIJ14" s="4"/>
      <c r="NIK14" s="4"/>
      <c r="NIL14" s="4"/>
      <c r="NIM14" s="4"/>
      <c r="NIN14" s="4"/>
      <c r="NIO14" s="4"/>
      <c r="NIP14" s="4"/>
      <c r="NIQ14" s="4"/>
      <c r="NIR14" s="4"/>
      <c r="NIS14" s="4"/>
      <c r="NIT14" s="4"/>
      <c r="NIX14" s="4"/>
      <c r="NIY14" s="4"/>
      <c r="NIZ14" s="4"/>
      <c r="NJA14" s="4"/>
      <c r="NJB14" s="4"/>
      <c r="NJC14" s="4"/>
      <c r="NJD14" s="4"/>
      <c r="NJE14" s="4"/>
      <c r="NJF14" s="4"/>
      <c r="NJG14" s="4"/>
      <c r="NJH14" s="4"/>
      <c r="NJI14" s="4"/>
      <c r="NJM14" s="4"/>
      <c r="NJN14" s="4"/>
      <c r="NJO14" s="4"/>
      <c r="NJP14" s="4"/>
      <c r="NJQ14" s="4"/>
      <c r="NJR14" s="4"/>
      <c r="NJS14" s="4"/>
      <c r="NJT14" s="4"/>
      <c r="NJU14" s="4"/>
      <c r="NJV14" s="4"/>
      <c r="NJW14" s="4"/>
      <c r="NJX14" s="4"/>
      <c r="NKB14" s="4"/>
      <c r="NKC14" s="4"/>
      <c r="NKD14" s="4"/>
      <c r="NKE14" s="4"/>
      <c r="NKF14" s="4"/>
      <c r="NKG14" s="4"/>
      <c r="NKH14" s="4"/>
      <c r="NKI14" s="4"/>
      <c r="NKJ14" s="4"/>
      <c r="NKK14" s="4"/>
      <c r="NKL14" s="4"/>
      <c r="NKM14" s="4"/>
      <c r="NKQ14" s="4"/>
      <c r="NKR14" s="4"/>
      <c r="NKS14" s="4"/>
      <c r="NKT14" s="4"/>
      <c r="NKU14" s="4"/>
      <c r="NKV14" s="4"/>
      <c r="NKW14" s="4"/>
      <c r="NKX14" s="4"/>
      <c r="NKY14" s="4"/>
      <c r="NKZ14" s="4"/>
      <c r="NLA14" s="4"/>
      <c r="NLB14" s="4"/>
      <c r="NLF14" s="4"/>
      <c r="NLG14" s="4"/>
      <c r="NLH14" s="4"/>
      <c r="NLI14" s="4"/>
      <c r="NLJ14" s="4"/>
      <c r="NLK14" s="4"/>
      <c r="NLL14" s="4"/>
      <c r="NLM14" s="4"/>
      <c r="NLN14" s="4"/>
      <c r="NLO14" s="4"/>
      <c r="NLP14" s="4"/>
      <c r="NLQ14" s="4"/>
      <c r="NLU14" s="4"/>
      <c r="NLV14" s="4"/>
      <c r="NLW14" s="4"/>
      <c r="NLX14" s="4"/>
      <c r="NLY14" s="4"/>
      <c r="NLZ14" s="4"/>
      <c r="NMA14" s="4"/>
      <c r="NMB14" s="4"/>
      <c r="NMC14" s="4"/>
      <c r="NMD14" s="4"/>
      <c r="NME14" s="4"/>
      <c r="NMF14" s="4"/>
      <c r="NMJ14" s="4"/>
      <c r="NMK14" s="4"/>
      <c r="NML14" s="4"/>
      <c r="NMM14" s="4"/>
      <c r="NMN14" s="4"/>
      <c r="NMO14" s="4"/>
      <c r="NMP14" s="4"/>
      <c r="NMQ14" s="4"/>
      <c r="NMR14" s="4"/>
      <c r="NMS14" s="4"/>
      <c r="NMT14" s="4"/>
      <c r="NMU14" s="4"/>
      <c r="NMY14" s="4"/>
      <c r="NMZ14" s="4"/>
      <c r="NNA14" s="4"/>
      <c r="NNB14" s="4"/>
      <c r="NNC14" s="4"/>
      <c r="NND14" s="4"/>
      <c r="NNE14" s="4"/>
      <c r="NNF14" s="4"/>
      <c r="NNG14" s="4"/>
      <c r="NNH14" s="4"/>
      <c r="NNI14" s="4"/>
      <c r="NNJ14" s="4"/>
      <c r="NNN14" s="4"/>
      <c r="NNO14" s="4"/>
      <c r="NNP14" s="4"/>
      <c r="NNQ14" s="4"/>
      <c r="NNR14" s="4"/>
      <c r="NNS14" s="4"/>
      <c r="NNT14" s="4"/>
      <c r="NNU14" s="4"/>
      <c r="NNV14" s="4"/>
      <c r="NNW14" s="4"/>
      <c r="NNX14" s="4"/>
      <c r="NNY14" s="4"/>
      <c r="NOC14" s="4"/>
      <c r="NOD14" s="4"/>
      <c r="NOE14" s="4"/>
      <c r="NOF14" s="4"/>
      <c r="NOG14" s="4"/>
      <c r="NOH14" s="4"/>
      <c r="NOI14" s="4"/>
      <c r="NOJ14" s="4"/>
      <c r="NOK14" s="4"/>
      <c r="NOL14" s="4"/>
      <c r="NOM14" s="4"/>
      <c r="NON14" s="4"/>
      <c r="NOR14" s="4"/>
      <c r="NOS14" s="4"/>
      <c r="NOT14" s="4"/>
      <c r="NOU14" s="4"/>
      <c r="NOV14" s="4"/>
      <c r="NOW14" s="4"/>
      <c r="NOX14" s="4"/>
      <c r="NOY14" s="4"/>
      <c r="NOZ14" s="4"/>
      <c r="NPA14" s="4"/>
      <c r="NPB14" s="4"/>
      <c r="NPC14" s="4"/>
      <c r="NPG14" s="4"/>
      <c r="NPH14" s="4"/>
      <c r="NPI14" s="4"/>
      <c r="NPJ14" s="4"/>
      <c r="NPK14" s="4"/>
      <c r="NPL14" s="4"/>
      <c r="NPM14" s="4"/>
      <c r="NPN14" s="4"/>
      <c r="NPO14" s="4"/>
      <c r="NPP14" s="4"/>
      <c r="NPQ14" s="4"/>
      <c r="NPR14" s="4"/>
      <c r="NPV14" s="4"/>
      <c r="NPW14" s="4"/>
      <c r="NPX14" s="4"/>
      <c r="NPY14" s="4"/>
      <c r="NPZ14" s="4"/>
      <c r="NQA14" s="4"/>
      <c r="NQB14" s="4"/>
      <c r="NQC14" s="4"/>
      <c r="NQD14" s="4"/>
      <c r="NQE14" s="4"/>
      <c r="NQF14" s="4"/>
      <c r="NQG14" s="4"/>
      <c r="NQK14" s="4"/>
      <c r="NQL14" s="4"/>
      <c r="NQM14" s="4"/>
      <c r="NQN14" s="4"/>
      <c r="NQO14" s="4"/>
      <c r="NQP14" s="4"/>
      <c r="NQQ14" s="4"/>
      <c r="NQR14" s="4"/>
      <c r="NQS14" s="4"/>
      <c r="NQT14" s="4"/>
      <c r="NQU14" s="4"/>
      <c r="NQV14" s="4"/>
      <c r="NQZ14" s="4"/>
      <c r="NRA14" s="4"/>
      <c r="NRB14" s="4"/>
      <c r="NRC14" s="4"/>
      <c r="NRD14" s="4"/>
      <c r="NRE14" s="4"/>
      <c r="NRF14" s="4"/>
      <c r="NRG14" s="4"/>
      <c r="NRH14" s="4"/>
      <c r="NRI14" s="4"/>
      <c r="NRJ14" s="4"/>
      <c r="NRK14" s="4"/>
      <c r="NRO14" s="4"/>
      <c r="NRP14" s="4"/>
      <c r="NRQ14" s="4"/>
      <c r="NRR14" s="4"/>
      <c r="NRS14" s="4"/>
      <c r="NRT14" s="4"/>
      <c r="NRU14" s="4"/>
      <c r="NRV14" s="4"/>
      <c r="NRW14" s="4"/>
      <c r="NRX14" s="4"/>
      <c r="NRY14" s="4"/>
      <c r="NRZ14" s="4"/>
      <c r="NSD14" s="4"/>
      <c r="NSE14" s="4"/>
      <c r="NSF14" s="4"/>
      <c r="NSG14" s="4"/>
      <c r="NSH14" s="4"/>
      <c r="NSI14" s="4"/>
      <c r="NSJ14" s="4"/>
      <c r="NSK14" s="4"/>
      <c r="NSL14" s="4"/>
      <c r="NSM14" s="4"/>
      <c r="NSN14" s="4"/>
      <c r="NSO14" s="4"/>
      <c r="NSS14" s="4"/>
      <c r="NST14" s="4"/>
      <c r="NSU14" s="4"/>
      <c r="NSV14" s="4"/>
      <c r="NSW14" s="4"/>
      <c r="NSX14" s="4"/>
      <c r="NSY14" s="4"/>
      <c r="NSZ14" s="4"/>
      <c r="NTA14" s="4"/>
      <c r="NTB14" s="4"/>
      <c r="NTC14" s="4"/>
      <c r="NTD14" s="4"/>
      <c r="NTH14" s="4"/>
      <c r="NTI14" s="4"/>
      <c r="NTJ14" s="4"/>
      <c r="NTK14" s="4"/>
      <c r="NTL14" s="4"/>
      <c r="NTM14" s="4"/>
      <c r="NTN14" s="4"/>
      <c r="NTO14" s="4"/>
      <c r="NTP14" s="4"/>
      <c r="NTQ14" s="4"/>
      <c r="NTR14" s="4"/>
      <c r="NTS14" s="4"/>
      <c r="NTW14" s="4"/>
      <c r="NTX14" s="4"/>
      <c r="NTY14" s="4"/>
      <c r="NTZ14" s="4"/>
      <c r="NUA14" s="4"/>
      <c r="NUB14" s="4"/>
      <c r="NUC14" s="4"/>
      <c r="NUD14" s="4"/>
      <c r="NUE14" s="4"/>
      <c r="NUF14" s="4"/>
      <c r="NUG14" s="4"/>
      <c r="NUH14" s="4"/>
      <c r="NUL14" s="4"/>
      <c r="NUM14" s="4"/>
      <c r="NUN14" s="4"/>
      <c r="NUO14" s="4"/>
      <c r="NUP14" s="4"/>
      <c r="NUQ14" s="4"/>
      <c r="NUR14" s="4"/>
      <c r="NUS14" s="4"/>
      <c r="NUT14" s="4"/>
      <c r="NUU14" s="4"/>
      <c r="NUV14" s="4"/>
      <c r="NUW14" s="4"/>
      <c r="NVA14" s="4"/>
      <c r="NVB14" s="4"/>
      <c r="NVC14" s="4"/>
      <c r="NVD14" s="4"/>
      <c r="NVE14" s="4"/>
      <c r="NVF14" s="4"/>
      <c r="NVG14" s="4"/>
      <c r="NVH14" s="4"/>
      <c r="NVI14" s="4"/>
      <c r="NVJ14" s="4"/>
      <c r="NVK14" s="4"/>
      <c r="NVL14" s="4"/>
      <c r="NVP14" s="4"/>
      <c r="NVQ14" s="4"/>
      <c r="NVR14" s="4"/>
      <c r="NVS14" s="4"/>
      <c r="NVT14" s="4"/>
      <c r="NVU14" s="4"/>
      <c r="NVV14" s="4"/>
      <c r="NVW14" s="4"/>
      <c r="NVX14" s="4"/>
      <c r="NVY14" s="4"/>
      <c r="NVZ14" s="4"/>
      <c r="NWA14" s="4"/>
      <c r="NWE14" s="4"/>
      <c r="NWF14" s="4"/>
      <c r="NWG14" s="4"/>
      <c r="NWH14" s="4"/>
      <c r="NWI14" s="4"/>
      <c r="NWJ14" s="4"/>
      <c r="NWK14" s="4"/>
      <c r="NWL14" s="4"/>
      <c r="NWM14" s="4"/>
      <c r="NWN14" s="4"/>
      <c r="NWO14" s="4"/>
      <c r="NWP14" s="4"/>
      <c r="NWT14" s="4"/>
      <c r="NWU14" s="4"/>
      <c r="NWV14" s="4"/>
      <c r="NWW14" s="4"/>
      <c r="NWX14" s="4"/>
      <c r="NWY14" s="4"/>
      <c r="NWZ14" s="4"/>
      <c r="NXA14" s="4"/>
      <c r="NXB14" s="4"/>
      <c r="NXC14" s="4"/>
      <c r="NXD14" s="4"/>
      <c r="NXE14" s="4"/>
      <c r="NXI14" s="4"/>
      <c r="NXJ14" s="4"/>
      <c r="NXK14" s="4"/>
      <c r="NXL14" s="4"/>
      <c r="NXM14" s="4"/>
      <c r="NXN14" s="4"/>
      <c r="NXO14" s="4"/>
      <c r="NXP14" s="4"/>
      <c r="NXQ14" s="4"/>
      <c r="NXR14" s="4"/>
      <c r="NXS14" s="4"/>
      <c r="NXT14" s="4"/>
      <c r="NXX14" s="4"/>
      <c r="NXY14" s="4"/>
      <c r="NXZ14" s="4"/>
      <c r="NYA14" s="4"/>
      <c r="NYB14" s="4"/>
      <c r="NYC14" s="4"/>
      <c r="NYD14" s="4"/>
      <c r="NYE14" s="4"/>
      <c r="NYF14" s="4"/>
      <c r="NYG14" s="4"/>
      <c r="NYH14" s="4"/>
      <c r="NYI14" s="4"/>
      <c r="NYM14" s="4"/>
      <c r="NYN14" s="4"/>
      <c r="NYO14" s="4"/>
      <c r="NYP14" s="4"/>
      <c r="NYQ14" s="4"/>
      <c r="NYR14" s="4"/>
      <c r="NYS14" s="4"/>
      <c r="NYT14" s="4"/>
      <c r="NYU14" s="4"/>
      <c r="NYV14" s="4"/>
      <c r="NYW14" s="4"/>
      <c r="NYX14" s="4"/>
      <c r="NZB14" s="4"/>
      <c r="NZC14" s="4"/>
      <c r="NZD14" s="4"/>
      <c r="NZE14" s="4"/>
      <c r="NZF14" s="4"/>
      <c r="NZG14" s="4"/>
      <c r="NZH14" s="4"/>
      <c r="NZI14" s="4"/>
      <c r="NZJ14" s="4"/>
      <c r="NZK14" s="4"/>
      <c r="NZL14" s="4"/>
      <c r="NZM14" s="4"/>
      <c r="NZQ14" s="4"/>
      <c r="NZR14" s="4"/>
      <c r="NZS14" s="4"/>
      <c r="NZT14" s="4"/>
      <c r="NZU14" s="4"/>
      <c r="NZV14" s="4"/>
      <c r="NZW14" s="4"/>
      <c r="NZX14" s="4"/>
      <c r="NZY14" s="4"/>
      <c r="NZZ14" s="4"/>
      <c r="OAA14" s="4"/>
      <c r="OAB14" s="4"/>
      <c r="OAF14" s="4"/>
      <c r="OAG14" s="4"/>
      <c r="OAH14" s="4"/>
      <c r="OAI14" s="4"/>
      <c r="OAJ14" s="4"/>
      <c r="OAK14" s="4"/>
      <c r="OAL14" s="4"/>
      <c r="OAM14" s="4"/>
      <c r="OAN14" s="4"/>
      <c r="OAO14" s="4"/>
      <c r="OAP14" s="4"/>
      <c r="OAQ14" s="4"/>
      <c r="OAU14" s="4"/>
      <c r="OAV14" s="4"/>
      <c r="OAW14" s="4"/>
      <c r="OAX14" s="4"/>
      <c r="OAY14" s="4"/>
      <c r="OAZ14" s="4"/>
      <c r="OBA14" s="4"/>
      <c r="OBB14" s="4"/>
      <c r="OBC14" s="4"/>
      <c r="OBD14" s="4"/>
      <c r="OBE14" s="4"/>
      <c r="OBF14" s="4"/>
      <c r="OBJ14" s="4"/>
      <c r="OBK14" s="4"/>
      <c r="OBL14" s="4"/>
      <c r="OBM14" s="4"/>
      <c r="OBN14" s="4"/>
      <c r="OBO14" s="4"/>
      <c r="OBP14" s="4"/>
      <c r="OBQ14" s="4"/>
      <c r="OBR14" s="4"/>
      <c r="OBS14" s="4"/>
      <c r="OBT14" s="4"/>
      <c r="OBU14" s="4"/>
      <c r="OBY14" s="4"/>
      <c r="OBZ14" s="4"/>
      <c r="OCA14" s="4"/>
      <c r="OCB14" s="4"/>
      <c r="OCC14" s="4"/>
      <c r="OCD14" s="4"/>
      <c r="OCE14" s="4"/>
      <c r="OCF14" s="4"/>
      <c r="OCG14" s="4"/>
      <c r="OCH14" s="4"/>
      <c r="OCI14" s="4"/>
      <c r="OCJ14" s="4"/>
      <c r="OCN14" s="4"/>
      <c r="OCO14" s="4"/>
      <c r="OCP14" s="4"/>
      <c r="OCQ14" s="4"/>
      <c r="OCR14" s="4"/>
      <c r="OCS14" s="4"/>
      <c r="OCT14" s="4"/>
      <c r="OCU14" s="4"/>
      <c r="OCV14" s="4"/>
      <c r="OCW14" s="4"/>
      <c r="OCX14" s="4"/>
      <c r="OCY14" s="4"/>
      <c r="ODC14" s="4"/>
      <c r="ODD14" s="4"/>
      <c r="ODE14" s="4"/>
      <c r="ODF14" s="4"/>
      <c r="ODG14" s="4"/>
      <c r="ODH14" s="4"/>
      <c r="ODI14" s="4"/>
      <c r="ODJ14" s="4"/>
      <c r="ODK14" s="4"/>
      <c r="ODL14" s="4"/>
      <c r="ODM14" s="4"/>
      <c r="ODN14" s="4"/>
      <c r="ODR14" s="4"/>
      <c r="ODS14" s="4"/>
      <c r="ODT14" s="4"/>
      <c r="ODU14" s="4"/>
      <c r="ODV14" s="4"/>
      <c r="ODW14" s="4"/>
      <c r="ODX14" s="4"/>
      <c r="ODY14" s="4"/>
      <c r="ODZ14" s="4"/>
      <c r="OEA14" s="4"/>
      <c r="OEB14" s="4"/>
      <c r="OEC14" s="4"/>
      <c r="OEG14" s="4"/>
      <c r="OEH14" s="4"/>
      <c r="OEI14" s="4"/>
      <c r="OEJ14" s="4"/>
      <c r="OEK14" s="4"/>
      <c r="OEL14" s="4"/>
      <c r="OEM14" s="4"/>
      <c r="OEN14" s="4"/>
      <c r="OEO14" s="4"/>
      <c r="OEP14" s="4"/>
      <c r="OEQ14" s="4"/>
      <c r="OER14" s="4"/>
      <c r="OEV14" s="4"/>
      <c r="OEW14" s="4"/>
      <c r="OEX14" s="4"/>
      <c r="OEY14" s="4"/>
      <c r="OEZ14" s="4"/>
      <c r="OFA14" s="4"/>
      <c r="OFB14" s="4"/>
      <c r="OFC14" s="4"/>
      <c r="OFD14" s="4"/>
      <c r="OFE14" s="4"/>
      <c r="OFF14" s="4"/>
      <c r="OFG14" s="4"/>
      <c r="OFK14" s="4"/>
      <c r="OFL14" s="4"/>
      <c r="OFM14" s="4"/>
      <c r="OFN14" s="4"/>
      <c r="OFO14" s="4"/>
      <c r="OFP14" s="4"/>
      <c r="OFQ14" s="4"/>
      <c r="OFR14" s="4"/>
      <c r="OFS14" s="4"/>
      <c r="OFT14" s="4"/>
      <c r="OFU14" s="4"/>
      <c r="OFV14" s="4"/>
      <c r="OFZ14" s="4"/>
      <c r="OGA14" s="4"/>
      <c r="OGB14" s="4"/>
      <c r="OGC14" s="4"/>
      <c r="OGD14" s="4"/>
      <c r="OGE14" s="4"/>
      <c r="OGF14" s="4"/>
      <c r="OGG14" s="4"/>
      <c r="OGH14" s="4"/>
      <c r="OGI14" s="4"/>
      <c r="OGJ14" s="4"/>
      <c r="OGK14" s="4"/>
      <c r="OGO14" s="4"/>
      <c r="OGP14" s="4"/>
      <c r="OGQ14" s="4"/>
      <c r="OGR14" s="4"/>
      <c r="OGS14" s="4"/>
      <c r="OGT14" s="4"/>
      <c r="OGU14" s="4"/>
      <c r="OGV14" s="4"/>
      <c r="OGW14" s="4"/>
      <c r="OGX14" s="4"/>
      <c r="OGY14" s="4"/>
      <c r="OGZ14" s="4"/>
      <c r="OHD14" s="4"/>
      <c r="OHE14" s="4"/>
      <c r="OHF14" s="4"/>
      <c r="OHG14" s="4"/>
      <c r="OHH14" s="4"/>
      <c r="OHI14" s="4"/>
      <c r="OHJ14" s="4"/>
      <c r="OHK14" s="4"/>
      <c r="OHL14" s="4"/>
      <c r="OHM14" s="4"/>
      <c r="OHN14" s="4"/>
      <c r="OHO14" s="4"/>
      <c r="OHS14" s="4"/>
      <c r="OHT14" s="4"/>
      <c r="OHU14" s="4"/>
      <c r="OHV14" s="4"/>
      <c r="OHW14" s="4"/>
      <c r="OHX14" s="4"/>
      <c r="OHY14" s="4"/>
      <c r="OHZ14" s="4"/>
      <c r="OIA14" s="4"/>
      <c r="OIB14" s="4"/>
      <c r="OIC14" s="4"/>
      <c r="OID14" s="4"/>
      <c r="OIH14" s="4"/>
      <c r="OII14" s="4"/>
      <c r="OIJ14" s="4"/>
      <c r="OIK14" s="4"/>
      <c r="OIL14" s="4"/>
      <c r="OIM14" s="4"/>
      <c r="OIN14" s="4"/>
      <c r="OIO14" s="4"/>
      <c r="OIP14" s="4"/>
      <c r="OIQ14" s="4"/>
      <c r="OIR14" s="4"/>
      <c r="OIS14" s="4"/>
      <c r="OIW14" s="4"/>
      <c r="OIX14" s="4"/>
      <c r="OIY14" s="4"/>
      <c r="OIZ14" s="4"/>
      <c r="OJA14" s="4"/>
      <c r="OJB14" s="4"/>
      <c r="OJC14" s="4"/>
      <c r="OJD14" s="4"/>
      <c r="OJE14" s="4"/>
      <c r="OJF14" s="4"/>
      <c r="OJG14" s="4"/>
      <c r="OJH14" s="4"/>
      <c r="OJL14" s="4"/>
      <c r="OJM14" s="4"/>
      <c r="OJN14" s="4"/>
      <c r="OJO14" s="4"/>
      <c r="OJP14" s="4"/>
      <c r="OJQ14" s="4"/>
      <c r="OJR14" s="4"/>
      <c r="OJS14" s="4"/>
      <c r="OJT14" s="4"/>
      <c r="OJU14" s="4"/>
      <c r="OJV14" s="4"/>
      <c r="OJW14" s="4"/>
      <c r="OKA14" s="4"/>
      <c r="OKB14" s="4"/>
      <c r="OKC14" s="4"/>
      <c r="OKD14" s="4"/>
      <c r="OKE14" s="4"/>
      <c r="OKF14" s="4"/>
      <c r="OKG14" s="4"/>
      <c r="OKH14" s="4"/>
      <c r="OKI14" s="4"/>
      <c r="OKJ14" s="4"/>
      <c r="OKK14" s="4"/>
      <c r="OKL14" s="4"/>
      <c r="OKP14" s="4"/>
      <c r="OKQ14" s="4"/>
      <c r="OKR14" s="4"/>
      <c r="OKS14" s="4"/>
      <c r="OKT14" s="4"/>
      <c r="OKU14" s="4"/>
      <c r="OKV14" s="4"/>
      <c r="OKW14" s="4"/>
      <c r="OKX14" s="4"/>
      <c r="OKY14" s="4"/>
      <c r="OKZ14" s="4"/>
      <c r="OLA14" s="4"/>
      <c r="OLE14" s="4"/>
      <c r="OLF14" s="4"/>
      <c r="OLG14" s="4"/>
      <c r="OLH14" s="4"/>
      <c r="OLI14" s="4"/>
      <c r="OLJ14" s="4"/>
      <c r="OLK14" s="4"/>
      <c r="OLL14" s="4"/>
      <c r="OLM14" s="4"/>
      <c r="OLN14" s="4"/>
      <c r="OLO14" s="4"/>
      <c r="OLP14" s="4"/>
      <c r="OLT14" s="4"/>
      <c r="OLU14" s="4"/>
      <c r="OLV14" s="4"/>
      <c r="OLW14" s="4"/>
      <c r="OLX14" s="4"/>
      <c r="OLY14" s="4"/>
      <c r="OLZ14" s="4"/>
      <c r="OMA14" s="4"/>
      <c r="OMB14" s="4"/>
      <c r="OMC14" s="4"/>
      <c r="OMD14" s="4"/>
      <c r="OME14" s="4"/>
      <c r="OMI14" s="4"/>
      <c r="OMJ14" s="4"/>
      <c r="OMK14" s="4"/>
      <c r="OML14" s="4"/>
      <c r="OMM14" s="4"/>
      <c r="OMN14" s="4"/>
      <c r="OMO14" s="4"/>
      <c r="OMP14" s="4"/>
      <c r="OMQ14" s="4"/>
      <c r="OMR14" s="4"/>
      <c r="OMS14" s="4"/>
      <c r="OMT14" s="4"/>
      <c r="OMX14" s="4"/>
      <c r="OMY14" s="4"/>
      <c r="OMZ14" s="4"/>
      <c r="ONA14" s="4"/>
      <c r="ONB14" s="4"/>
      <c r="ONC14" s="4"/>
      <c r="OND14" s="4"/>
      <c r="ONE14" s="4"/>
      <c r="ONF14" s="4"/>
      <c r="ONG14" s="4"/>
      <c r="ONH14" s="4"/>
      <c r="ONI14" s="4"/>
      <c r="ONM14" s="4"/>
      <c r="ONN14" s="4"/>
      <c r="ONO14" s="4"/>
      <c r="ONP14" s="4"/>
      <c r="ONQ14" s="4"/>
      <c r="ONR14" s="4"/>
      <c r="ONS14" s="4"/>
      <c r="ONT14" s="4"/>
      <c r="ONU14" s="4"/>
      <c r="ONV14" s="4"/>
      <c r="ONW14" s="4"/>
      <c r="ONX14" s="4"/>
      <c r="OOB14" s="4"/>
      <c r="OOC14" s="4"/>
      <c r="OOD14" s="4"/>
      <c r="OOE14" s="4"/>
      <c r="OOF14" s="4"/>
      <c r="OOG14" s="4"/>
      <c r="OOH14" s="4"/>
      <c r="OOI14" s="4"/>
      <c r="OOJ14" s="4"/>
      <c r="OOK14" s="4"/>
      <c r="OOL14" s="4"/>
      <c r="OOM14" s="4"/>
      <c r="OOQ14" s="4"/>
      <c r="OOR14" s="4"/>
      <c r="OOS14" s="4"/>
      <c r="OOT14" s="4"/>
      <c r="OOU14" s="4"/>
      <c r="OOV14" s="4"/>
      <c r="OOW14" s="4"/>
      <c r="OOX14" s="4"/>
      <c r="OOY14" s="4"/>
      <c r="OOZ14" s="4"/>
      <c r="OPA14" s="4"/>
      <c r="OPB14" s="4"/>
      <c r="OPF14" s="4"/>
      <c r="OPG14" s="4"/>
      <c r="OPH14" s="4"/>
      <c r="OPI14" s="4"/>
      <c r="OPJ14" s="4"/>
      <c r="OPK14" s="4"/>
      <c r="OPL14" s="4"/>
      <c r="OPM14" s="4"/>
      <c r="OPN14" s="4"/>
      <c r="OPO14" s="4"/>
      <c r="OPP14" s="4"/>
      <c r="OPQ14" s="4"/>
      <c r="OPU14" s="4"/>
      <c r="OPV14" s="4"/>
      <c r="OPW14" s="4"/>
      <c r="OPX14" s="4"/>
      <c r="OPY14" s="4"/>
      <c r="OPZ14" s="4"/>
      <c r="OQA14" s="4"/>
      <c r="OQB14" s="4"/>
      <c r="OQC14" s="4"/>
      <c r="OQD14" s="4"/>
      <c r="OQE14" s="4"/>
      <c r="OQF14" s="4"/>
      <c r="OQJ14" s="4"/>
      <c r="OQK14" s="4"/>
      <c r="OQL14" s="4"/>
      <c r="OQM14" s="4"/>
      <c r="OQN14" s="4"/>
      <c r="OQO14" s="4"/>
      <c r="OQP14" s="4"/>
      <c r="OQQ14" s="4"/>
      <c r="OQR14" s="4"/>
      <c r="OQS14" s="4"/>
      <c r="OQT14" s="4"/>
      <c r="OQU14" s="4"/>
      <c r="OQY14" s="4"/>
      <c r="OQZ14" s="4"/>
      <c r="ORA14" s="4"/>
      <c r="ORB14" s="4"/>
      <c r="ORC14" s="4"/>
      <c r="ORD14" s="4"/>
      <c r="ORE14" s="4"/>
      <c r="ORF14" s="4"/>
      <c r="ORG14" s="4"/>
      <c r="ORH14" s="4"/>
      <c r="ORI14" s="4"/>
      <c r="ORJ14" s="4"/>
      <c r="ORN14" s="4"/>
      <c r="ORO14" s="4"/>
      <c r="ORP14" s="4"/>
      <c r="ORQ14" s="4"/>
      <c r="ORR14" s="4"/>
      <c r="ORS14" s="4"/>
      <c r="ORT14" s="4"/>
      <c r="ORU14" s="4"/>
      <c r="ORV14" s="4"/>
      <c r="ORW14" s="4"/>
      <c r="ORX14" s="4"/>
      <c r="ORY14" s="4"/>
      <c r="OSC14" s="4"/>
      <c r="OSD14" s="4"/>
      <c r="OSE14" s="4"/>
      <c r="OSF14" s="4"/>
      <c r="OSG14" s="4"/>
      <c r="OSH14" s="4"/>
      <c r="OSI14" s="4"/>
      <c r="OSJ14" s="4"/>
      <c r="OSK14" s="4"/>
      <c r="OSL14" s="4"/>
      <c r="OSM14" s="4"/>
      <c r="OSN14" s="4"/>
      <c r="OSR14" s="4"/>
      <c r="OSS14" s="4"/>
      <c r="OST14" s="4"/>
      <c r="OSU14" s="4"/>
      <c r="OSV14" s="4"/>
      <c r="OSW14" s="4"/>
      <c r="OSX14" s="4"/>
      <c r="OSY14" s="4"/>
      <c r="OSZ14" s="4"/>
      <c r="OTA14" s="4"/>
      <c r="OTB14" s="4"/>
      <c r="OTC14" s="4"/>
      <c r="OTG14" s="4"/>
      <c r="OTH14" s="4"/>
      <c r="OTI14" s="4"/>
      <c r="OTJ14" s="4"/>
      <c r="OTK14" s="4"/>
      <c r="OTL14" s="4"/>
      <c r="OTM14" s="4"/>
      <c r="OTN14" s="4"/>
      <c r="OTO14" s="4"/>
      <c r="OTP14" s="4"/>
      <c r="OTQ14" s="4"/>
      <c r="OTR14" s="4"/>
      <c r="OTV14" s="4"/>
      <c r="OTW14" s="4"/>
      <c r="OTX14" s="4"/>
      <c r="OTY14" s="4"/>
      <c r="OTZ14" s="4"/>
      <c r="OUA14" s="4"/>
      <c r="OUB14" s="4"/>
      <c r="OUC14" s="4"/>
      <c r="OUD14" s="4"/>
      <c r="OUE14" s="4"/>
      <c r="OUF14" s="4"/>
      <c r="OUG14" s="4"/>
      <c r="OUK14" s="4"/>
      <c r="OUL14" s="4"/>
      <c r="OUM14" s="4"/>
      <c r="OUN14" s="4"/>
      <c r="OUO14" s="4"/>
      <c r="OUP14" s="4"/>
      <c r="OUQ14" s="4"/>
      <c r="OUR14" s="4"/>
      <c r="OUS14" s="4"/>
      <c r="OUT14" s="4"/>
      <c r="OUU14" s="4"/>
      <c r="OUV14" s="4"/>
      <c r="OUZ14" s="4"/>
      <c r="OVA14" s="4"/>
      <c r="OVB14" s="4"/>
      <c r="OVC14" s="4"/>
      <c r="OVD14" s="4"/>
      <c r="OVE14" s="4"/>
      <c r="OVF14" s="4"/>
      <c r="OVG14" s="4"/>
      <c r="OVH14" s="4"/>
      <c r="OVI14" s="4"/>
      <c r="OVJ14" s="4"/>
      <c r="OVK14" s="4"/>
      <c r="OVO14" s="4"/>
      <c r="OVP14" s="4"/>
      <c r="OVQ14" s="4"/>
      <c r="OVR14" s="4"/>
      <c r="OVS14" s="4"/>
      <c r="OVT14" s="4"/>
      <c r="OVU14" s="4"/>
      <c r="OVV14" s="4"/>
      <c r="OVW14" s="4"/>
      <c r="OVX14" s="4"/>
      <c r="OVY14" s="4"/>
      <c r="OVZ14" s="4"/>
      <c r="OWD14" s="4"/>
      <c r="OWE14" s="4"/>
      <c r="OWF14" s="4"/>
      <c r="OWG14" s="4"/>
      <c r="OWH14" s="4"/>
      <c r="OWI14" s="4"/>
      <c r="OWJ14" s="4"/>
      <c r="OWK14" s="4"/>
      <c r="OWL14" s="4"/>
      <c r="OWM14" s="4"/>
      <c r="OWN14" s="4"/>
      <c r="OWO14" s="4"/>
      <c r="OWS14" s="4"/>
      <c r="OWT14" s="4"/>
      <c r="OWU14" s="4"/>
      <c r="OWV14" s="4"/>
      <c r="OWW14" s="4"/>
      <c r="OWX14" s="4"/>
      <c r="OWY14" s="4"/>
      <c r="OWZ14" s="4"/>
      <c r="OXA14" s="4"/>
      <c r="OXB14" s="4"/>
      <c r="OXC14" s="4"/>
      <c r="OXD14" s="4"/>
      <c r="OXH14" s="4"/>
      <c r="OXI14" s="4"/>
      <c r="OXJ14" s="4"/>
      <c r="OXK14" s="4"/>
      <c r="OXL14" s="4"/>
      <c r="OXM14" s="4"/>
      <c r="OXN14" s="4"/>
      <c r="OXO14" s="4"/>
      <c r="OXP14" s="4"/>
      <c r="OXQ14" s="4"/>
      <c r="OXR14" s="4"/>
      <c r="OXS14" s="4"/>
      <c r="OXW14" s="4"/>
      <c r="OXX14" s="4"/>
      <c r="OXY14" s="4"/>
      <c r="OXZ14" s="4"/>
      <c r="OYA14" s="4"/>
      <c r="OYB14" s="4"/>
      <c r="OYC14" s="4"/>
      <c r="OYD14" s="4"/>
      <c r="OYE14" s="4"/>
      <c r="OYF14" s="4"/>
      <c r="OYG14" s="4"/>
      <c r="OYH14" s="4"/>
      <c r="OYL14" s="4"/>
      <c r="OYM14" s="4"/>
      <c r="OYN14" s="4"/>
      <c r="OYO14" s="4"/>
      <c r="OYP14" s="4"/>
      <c r="OYQ14" s="4"/>
      <c r="OYR14" s="4"/>
      <c r="OYS14" s="4"/>
      <c r="OYT14" s="4"/>
      <c r="OYU14" s="4"/>
      <c r="OYV14" s="4"/>
      <c r="OYW14" s="4"/>
      <c r="OZA14" s="4"/>
      <c r="OZB14" s="4"/>
      <c r="OZC14" s="4"/>
      <c r="OZD14" s="4"/>
      <c r="OZE14" s="4"/>
      <c r="OZF14" s="4"/>
      <c r="OZG14" s="4"/>
      <c r="OZH14" s="4"/>
      <c r="OZI14" s="4"/>
      <c r="OZJ14" s="4"/>
      <c r="OZK14" s="4"/>
      <c r="OZL14" s="4"/>
      <c r="OZP14" s="4"/>
      <c r="OZQ14" s="4"/>
      <c r="OZR14" s="4"/>
      <c r="OZS14" s="4"/>
      <c r="OZT14" s="4"/>
      <c r="OZU14" s="4"/>
      <c r="OZV14" s="4"/>
      <c r="OZW14" s="4"/>
      <c r="OZX14" s="4"/>
      <c r="OZY14" s="4"/>
      <c r="OZZ14" s="4"/>
      <c r="PAA14" s="4"/>
      <c r="PAE14" s="4"/>
      <c r="PAF14" s="4"/>
      <c r="PAG14" s="4"/>
      <c r="PAH14" s="4"/>
      <c r="PAI14" s="4"/>
      <c r="PAJ14" s="4"/>
      <c r="PAK14" s="4"/>
      <c r="PAL14" s="4"/>
      <c r="PAM14" s="4"/>
      <c r="PAN14" s="4"/>
      <c r="PAO14" s="4"/>
      <c r="PAP14" s="4"/>
      <c r="PAT14" s="4"/>
      <c r="PAU14" s="4"/>
      <c r="PAV14" s="4"/>
      <c r="PAW14" s="4"/>
      <c r="PAX14" s="4"/>
      <c r="PAY14" s="4"/>
      <c r="PAZ14" s="4"/>
      <c r="PBA14" s="4"/>
      <c r="PBB14" s="4"/>
      <c r="PBC14" s="4"/>
      <c r="PBD14" s="4"/>
      <c r="PBE14" s="4"/>
      <c r="PBI14" s="4"/>
      <c r="PBJ14" s="4"/>
      <c r="PBK14" s="4"/>
      <c r="PBL14" s="4"/>
      <c r="PBM14" s="4"/>
      <c r="PBN14" s="4"/>
      <c r="PBO14" s="4"/>
      <c r="PBP14" s="4"/>
      <c r="PBQ14" s="4"/>
      <c r="PBR14" s="4"/>
      <c r="PBS14" s="4"/>
      <c r="PBT14" s="4"/>
      <c r="PBX14" s="4"/>
      <c r="PBY14" s="4"/>
      <c r="PBZ14" s="4"/>
      <c r="PCA14" s="4"/>
      <c r="PCB14" s="4"/>
      <c r="PCC14" s="4"/>
      <c r="PCD14" s="4"/>
      <c r="PCE14" s="4"/>
      <c r="PCF14" s="4"/>
      <c r="PCG14" s="4"/>
      <c r="PCH14" s="4"/>
      <c r="PCI14" s="4"/>
      <c r="PCM14" s="4"/>
      <c r="PCN14" s="4"/>
      <c r="PCO14" s="4"/>
      <c r="PCP14" s="4"/>
      <c r="PCQ14" s="4"/>
      <c r="PCR14" s="4"/>
      <c r="PCS14" s="4"/>
      <c r="PCT14" s="4"/>
      <c r="PCU14" s="4"/>
      <c r="PCV14" s="4"/>
      <c r="PCW14" s="4"/>
      <c r="PCX14" s="4"/>
      <c r="PDB14" s="4"/>
      <c r="PDC14" s="4"/>
      <c r="PDD14" s="4"/>
      <c r="PDE14" s="4"/>
      <c r="PDF14" s="4"/>
      <c r="PDG14" s="4"/>
      <c r="PDH14" s="4"/>
      <c r="PDI14" s="4"/>
      <c r="PDJ14" s="4"/>
      <c r="PDK14" s="4"/>
      <c r="PDL14" s="4"/>
      <c r="PDM14" s="4"/>
      <c r="PDQ14" s="4"/>
      <c r="PDR14" s="4"/>
      <c r="PDS14" s="4"/>
      <c r="PDT14" s="4"/>
      <c r="PDU14" s="4"/>
      <c r="PDV14" s="4"/>
      <c r="PDW14" s="4"/>
      <c r="PDX14" s="4"/>
      <c r="PDY14" s="4"/>
      <c r="PDZ14" s="4"/>
      <c r="PEA14" s="4"/>
      <c r="PEB14" s="4"/>
      <c r="PEF14" s="4"/>
      <c r="PEG14" s="4"/>
      <c r="PEH14" s="4"/>
      <c r="PEI14" s="4"/>
      <c r="PEJ14" s="4"/>
      <c r="PEK14" s="4"/>
      <c r="PEL14" s="4"/>
      <c r="PEM14" s="4"/>
      <c r="PEN14" s="4"/>
      <c r="PEO14" s="4"/>
      <c r="PEP14" s="4"/>
      <c r="PEQ14" s="4"/>
      <c r="PEU14" s="4"/>
      <c r="PEV14" s="4"/>
      <c r="PEW14" s="4"/>
      <c r="PEX14" s="4"/>
      <c r="PEY14" s="4"/>
      <c r="PEZ14" s="4"/>
      <c r="PFA14" s="4"/>
      <c r="PFB14" s="4"/>
      <c r="PFC14" s="4"/>
      <c r="PFD14" s="4"/>
      <c r="PFE14" s="4"/>
      <c r="PFF14" s="4"/>
      <c r="PFJ14" s="4"/>
      <c r="PFK14" s="4"/>
      <c r="PFL14" s="4"/>
      <c r="PFM14" s="4"/>
      <c r="PFN14" s="4"/>
      <c r="PFO14" s="4"/>
      <c r="PFP14" s="4"/>
      <c r="PFQ14" s="4"/>
      <c r="PFR14" s="4"/>
      <c r="PFS14" s="4"/>
      <c r="PFT14" s="4"/>
      <c r="PFU14" s="4"/>
      <c r="PFY14" s="4"/>
      <c r="PFZ14" s="4"/>
      <c r="PGA14" s="4"/>
      <c r="PGB14" s="4"/>
      <c r="PGC14" s="4"/>
      <c r="PGD14" s="4"/>
      <c r="PGE14" s="4"/>
      <c r="PGF14" s="4"/>
      <c r="PGG14" s="4"/>
      <c r="PGH14" s="4"/>
      <c r="PGI14" s="4"/>
      <c r="PGJ14" s="4"/>
      <c r="PGN14" s="4"/>
      <c r="PGO14" s="4"/>
      <c r="PGP14" s="4"/>
      <c r="PGQ14" s="4"/>
      <c r="PGR14" s="4"/>
      <c r="PGS14" s="4"/>
      <c r="PGT14" s="4"/>
      <c r="PGU14" s="4"/>
      <c r="PGV14" s="4"/>
      <c r="PGW14" s="4"/>
      <c r="PGX14" s="4"/>
      <c r="PGY14" s="4"/>
      <c r="PHC14" s="4"/>
      <c r="PHD14" s="4"/>
      <c r="PHE14" s="4"/>
      <c r="PHF14" s="4"/>
      <c r="PHG14" s="4"/>
      <c r="PHH14" s="4"/>
      <c r="PHI14" s="4"/>
      <c r="PHJ14" s="4"/>
      <c r="PHK14" s="4"/>
      <c r="PHL14" s="4"/>
      <c r="PHM14" s="4"/>
      <c r="PHN14" s="4"/>
      <c r="PHR14" s="4"/>
      <c r="PHS14" s="4"/>
      <c r="PHT14" s="4"/>
      <c r="PHU14" s="4"/>
      <c r="PHV14" s="4"/>
      <c r="PHW14" s="4"/>
      <c r="PHX14" s="4"/>
      <c r="PHY14" s="4"/>
      <c r="PHZ14" s="4"/>
      <c r="PIA14" s="4"/>
      <c r="PIB14" s="4"/>
      <c r="PIC14" s="4"/>
      <c r="PIG14" s="4"/>
      <c r="PIH14" s="4"/>
      <c r="PII14" s="4"/>
      <c r="PIJ14" s="4"/>
      <c r="PIK14" s="4"/>
      <c r="PIL14" s="4"/>
      <c r="PIM14" s="4"/>
      <c r="PIN14" s="4"/>
      <c r="PIO14" s="4"/>
      <c r="PIP14" s="4"/>
      <c r="PIQ14" s="4"/>
      <c r="PIR14" s="4"/>
      <c r="PIV14" s="4"/>
      <c r="PIW14" s="4"/>
      <c r="PIX14" s="4"/>
      <c r="PIY14" s="4"/>
      <c r="PIZ14" s="4"/>
      <c r="PJA14" s="4"/>
      <c r="PJB14" s="4"/>
      <c r="PJC14" s="4"/>
      <c r="PJD14" s="4"/>
      <c r="PJE14" s="4"/>
      <c r="PJF14" s="4"/>
      <c r="PJG14" s="4"/>
      <c r="PJK14" s="4"/>
      <c r="PJL14" s="4"/>
      <c r="PJM14" s="4"/>
      <c r="PJN14" s="4"/>
      <c r="PJO14" s="4"/>
      <c r="PJP14" s="4"/>
      <c r="PJQ14" s="4"/>
      <c r="PJR14" s="4"/>
      <c r="PJS14" s="4"/>
      <c r="PJT14" s="4"/>
      <c r="PJU14" s="4"/>
      <c r="PJV14" s="4"/>
      <c r="PJZ14" s="4"/>
      <c r="PKA14" s="4"/>
      <c r="PKB14" s="4"/>
      <c r="PKC14" s="4"/>
      <c r="PKD14" s="4"/>
      <c r="PKE14" s="4"/>
      <c r="PKF14" s="4"/>
      <c r="PKG14" s="4"/>
      <c r="PKH14" s="4"/>
      <c r="PKI14" s="4"/>
      <c r="PKJ14" s="4"/>
      <c r="PKK14" s="4"/>
      <c r="PKO14" s="4"/>
      <c r="PKP14" s="4"/>
      <c r="PKQ14" s="4"/>
      <c r="PKR14" s="4"/>
      <c r="PKS14" s="4"/>
      <c r="PKT14" s="4"/>
      <c r="PKU14" s="4"/>
      <c r="PKV14" s="4"/>
      <c r="PKW14" s="4"/>
      <c r="PKX14" s="4"/>
      <c r="PKY14" s="4"/>
      <c r="PKZ14" s="4"/>
      <c r="PLD14" s="4"/>
      <c r="PLE14" s="4"/>
      <c r="PLF14" s="4"/>
      <c r="PLG14" s="4"/>
      <c r="PLH14" s="4"/>
      <c r="PLI14" s="4"/>
      <c r="PLJ14" s="4"/>
      <c r="PLK14" s="4"/>
      <c r="PLL14" s="4"/>
      <c r="PLM14" s="4"/>
      <c r="PLN14" s="4"/>
      <c r="PLO14" s="4"/>
      <c r="PLS14" s="4"/>
      <c r="PLT14" s="4"/>
      <c r="PLU14" s="4"/>
      <c r="PLV14" s="4"/>
      <c r="PLW14" s="4"/>
      <c r="PLX14" s="4"/>
      <c r="PLY14" s="4"/>
      <c r="PLZ14" s="4"/>
      <c r="PMA14" s="4"/>
      <c r="PMB14" s="4"/>
      <c r="PMC14" s="4"/>
      <c r="PMD14" s="4"/>
      <c r="PMH14" s="4"/>
      <c r="PMI14" s="4"/>
      <c r="PMJ14" s="4"/>
      <c r="PMK14" s="4"/>
      <c r="PML14" s="4"/>
      <c r="PMM14" s="4"/>
      <c r="PMN14" s="4"/>
      <c r="PMO14" s="4"/>
      <c r="PMP14" s="4"/>
      <c r="PMQ14" s="4"/>
      <c r="PMR14" s="4"/>
      <c r="PMS14" s="4"/>
      <c r="PMW14" s="4"/>
      <c r="PMX14" s="4"/>
      <c r="PMY14" s="4"/>
      <c r="PMZ14" s="4"/>
      <c r="PNA14" s="4"/>
      <c r="PNB14" s="4"/>
      <c r="PNC14" s="4"/>
      <c r="PND14" s="4"/>
      <c r="PNE14" s="4"/>
      <c r="PNF14" s="4"/>
      <c r="PNG14" s="4"/>
      <c r="PNH14" s="4"/>
      <c r="PNL14" s="4"/>
      <c r="PNM14" s="4"/>
      <c r="PNN14" s="4"/>
      <c r="PNO14" s="4"/>
      <c r="PNP14" s="4"/>
      <c r="PNQ14" s="4"/>
      <c r="PNR14" s="4"/>
      <c r="PNS14" s="4"/>
      <c r="PNT14" s="4"/>
      <c r="PNU14" s="4"/>
      <c r="PNV14" s="4"/>
      <c r="PNW14" s="4"/>
      <c r="POA14" s="4"/>
      <c r="POB14" s="4"/>
      <c r="POC14" s="4"/>
      <c r="POD14" s="4"/>
      <c r="POE14" s="4"/>
      <c r="POF14" s="4"/>
      <c r="POG14" s="4"/>
      <c r="POH14" s="4"/>
      <c r="POI14" s="4"/>
      <c r="POJ14" s="4"/>
      <c r="POK14" s="4"/>
      <c r="POL14" s="4"/>
      <c r="POP14" s="4"/>
      <c r="POQ14" s="4"/>
      <c r="POR14" s="4"/>
      <c r="POS14" s="4"/>
      <c r="POT14" s="4"/>
      <c r="POU14" s="4"/>
      <c r="POV14" s="4"/>
      <c r="POW14" s="4"/>
      <c r="POX14" s="4"/>
      <c r="POY14" s="4"/>
      <c r="POZ14" s="4"/>
      <c r="PPA14" s="4"/>
      <c r="PPE14" s="4"/>
      <c r="PPF14" s="4"/>
      <c r="PPG14" s="4"/>
      <c r="PPH14" s="4"/>
      <c r="PPI14" s="4"/>
      <c r="PPJ14" s="4"/>
      <c r="PPK14" s="4"/>
      <c r="PPL14" s="4"/>
      <c r="PPM14" s="4"/>
      <c r="PPN14" s="4"/>
      <c r="PPO14" s="4"/>
      <c r="PPP14" s="4"/>
      <c r="PPT14" s="4"/>
      <c r="PPU14" s="4"/>
      <c r="PPV14" s="4"/>
      <c r="PPW14" s="4"/>
      <c r="PPX14" s="4"/>
      <c r="PPY14" s="4"/>
      <c r="PPZ14" s="4"/>
      <c r="PQA14" s="4"/>
      <c r="PQB14" s="4"/>
      <c r="PQC14" s="4"/>
      <c r="PQD14" s="4"/>
      <c r="PQE14" s="4"/>
      <c r="PQI14" s="4"/>
      <c r="PQJ14" s="4"/>
      <c r="PQK14" s="4"/>
      <c r="PQL14" s="4"/>
      <c r="PQM14" s="4"/>
      <c r="PQN14" s="4"/>
      <c r="PQO14" s="4"/>
      <c r="PQP14" s="4"/>
      <c r="PQQ14" s="4"/>
      <c r="PQR14" s="4"/>
      <c r="PQS14" s="4"/>
      <c r="PQT14" s="4"/>
      <c r="PQX14" s="4"/>
      <c r="PQY14" s="4"/>
      <c r="PQZ14" s="4"/>
      <c r="PRA14" s="4"/>
      <c r="PRB14" s="4"/>
      <c r="PRC14" s="4"/>
      <c r="PRD14" s="4"/>
      <c r="PRE14" s="4"/>
      <c r="PRF14" s="4"/>
      <c r="PRG14" s="4"/>
      <c r="PRH14" s="4"/>
      <c r="PRI14" s="4"/>
      <c r="PRM14" s="4"/>
      <c r="PRN14" s="4"/>
      <c r="PRO14" s="4"/>
      <c r="PRP14" s="4"/>
      <c r="PRQ14" s="4"/>
      <c r="PRR14" s="4"/>
      <c r="PRS14" s="4"/>
      <c r="PRT14" s="4"/>
      <c r="PRU14" s="4"/>
      <c r="PRV14" s="4"/>
      <c r="PRW14" s="4"/>
      <c r="PRX14" s="4"/>
      <c r="PSB14" s="4"/>
      <c r="PSC14" s="4"/>
      <c r="PSD14" s="4"/>
      <c r="PSE14" s="4"/>
      <c r="PSF14" s="4"/>
      <c r="PSG14" s="4"/>
      <c r="PSH14" s="4"/>
      <c r="PSI14" s="4"/>
      <c r="PSJ14" s="4"/>
      <c r="PSK14" s="4"/>
      <c r="PSL14" s="4"/>
      <c r="PSM14" s="4"/>
      <c r="PSQ14" s="4"/>
      <c r="PSR14" s="4"/>
      <c r="PSS14" s="4"/>
      <c r="PST14" s="4"/>
      <c r="PSU14" s="4"/>
      <c r="PSV14" s="4"/>
      <c r="PSW14" s="4"/>
      <c r="PSX14" s="4"/>
      <c r="PSY14" s="4"/>
      <c r="PSZ14" s="4"/>
      <c r="PTA14" s="4"/>
      <c r="PTB14" s="4"/>
      <c r="PTF14" s="4"/>
      <c r="PTG14" s="4"/>
      <c r="PTH14" s="4"/>
      <c r="PTI14" s="4"/>
      <c r="PTJ14" s="4"/>
      <c r="PTK14" s="4"/>
      <c r="PTL14" s="4"/>
      <c r="PTM14" s="4"/>
      <c r="PTN14" s="4"/>
      <c r="PTO14" s="4"/>
      <c r="PTP14" s="4"/>
      <c r="PTQ14" s="4"/>
      <c r="PTU14" s="4"/>
      <c r="PTV14" s="4"/>
      <c r="PTW14" s="4"/>
      <c r="PTX14" s="4"/>
      <c r="PTY14" s="4"/>
      <c r="PTZ14" s="4"/>
      <c r="PUA14" s="4"/>
      <c r="PUB14" s="4"/>
      <c r="PUC14" s="4"/>
      <c r="PUD14" s="4"/>
      <c r="PUE14" s="4"/>
      <c r="PUF14" s="4"/>
      <c r="PUJ14" s="4"/>
      <c r="PUK14" s="4"/>
      <c r="PUL14" s="4"/>
      <c r="PUM14" s="4"/>
      <c r="PUN14" s="4"/>
      <c r="PUO14" s="4"/>
      <c r="PUP14" s="4"/>
      <c r="PUQ14" s="4"/>
      <c r="PUR14" s="4"/>
      <c r="PUS14" s="4"/>
      <c r="PUT14" s="4"/>
      <c r="PUU14" s="4"/>
      <c r="PUY14" s="4"/>
      <c r="PUZ14" s="4"/>
      <c r="PVA14" s="4"/>
      <c r="PVB14" s="4"/>
      <c r="PVC14" s="4"/>
      <c r="PVD14" s="4"/>
      <c r="PVE14" s="4"/>
      <c r="PVF14" s="4"/>
      <c r="PVG14" s="4"/>
      <c r="PVH14" s="4"/>
      <c r="PVI14" s="4"/>
      <c r="PVJ14" s="4"/>
      <c r="PVN14" s="4"/>
      <c r="PVO14" s="4"/>
      <c r="PVP14" s="4"/>
      <c r="PVQ14" s="4"/>
      <c r="PVR14" s="4"/>
      <c r="PVS14" s="4"/>
      <c r="PVT14" s="4"/>
      <c r="PVU14" s="4"/>
      <c r="PVV14" s="4"/>
      <c r="PVW14" s="4"/>
      <c r="PVX14" s="4"/>
      <c r="PVY14" s="4"/>
      <c r="PWC14" s="4"/>
      <c r="PWD14" s="4"/>
      <c r="PWE14" s="4"/>
      <c r="PWF14" s="4"/>
      <c r="PWG14" s="4"/>
      <c r="PWH14" s="4"/>
      <c r="PWI14" s="4"/>
      <c r="PWJ14" s="4"/>
      <c r="PWK14" s="4"/>
      <c r="PWL14" s="4"/>
      <c r="PWM14" s="4"/>
      <c r="PWN14" s="4"/>
      <c r="PWR14" s="4"/>
      <c r="PWS14" s="4"/>
      <c r="PWT14" s="4"/>
      <c r="PWU14" s="4"/>
      <c r="PWV14" s="4"/>
      <c r="PWW14" s="4"/>
      <c r="PWX14" s="4"/>
      <c r="PWY14" s="4"/>
      <c r="PWZ14" s="4"/>
      <c r="PXA14" s="4"/>
      <c r="PXB14" s="4"/>
      <c r="PXC14" s="4"/>
      <c r="PXG14" s="4"/>
      <c r="PXH14" s="4"/>
      <c r="PXI14" s="4"/>
      <c r="PXJ14" s="4"/>
      <c r="PXK14" s="4"/>
      <c r="PXL14" s="4"/>
      <c r="PXM14" s="4"/>
      <c r="PXN14" s="4"/>
      <c r="PXO14" s="4"/>
      <c r="PXP14" s="4"/>
      <c r="PXQ14" s="4"/>
      <c r="PXR14" s="4"/>
      <c r="PXV14" s="4"/>
      <c r="PXW14" s="4"/>
      <c r="PXX14" s="4"/>
      <c r="PXY14" s="4"/>
      <c r="PXZ14" s="4"/>
      <c r="PYA14" s="4"/>
      <c r="PYB14" s="4"/>
      <c r="PYC14" s="4"/>
      <c r="PYD14" s="4"/>
      <c r="PYE14" s="4"/>
      <c r="PYF14" s="4"/>
      <c r="PYG14" s="4"/>
      <c r="PYK14" s="4"/>
      <c r="PYL14" s="4"/>
      <c r="PYM14" s="4"/>
      <c r="PYN14" s="4"/>
      <c r="PYO14" s="4"/>
      <c r="PYP14" s="4"/>
      <c r="PYQ14" s="4"/>
      <c r="PYR14" s="4"/>
      <c r="PYS14" s="4"/>
      <c r="PYT14" s="4"/>
      <c r="PYU14" s="4"/>
      <c r="PYV14" s="4"/>
      <c r="PYZ14" s="4"/>
      <c r="PZA14" s="4"/>
      <c r="PZB14" s="4"/>
      <c r="PZC14" s="4"/>
      <c r="PZD14" s="4"/>
      <c r="PZE14" s="4"/>
      <c r="PZF14" s="4"/>
      <c r="PZG14" s="4"/>
      <c r="PZH14" s="4"/>
      <c r="PZI14" s="4"/>
      <c r="PZJ14" s="4"/>
      <c r="PZK14" s="4"/>
      <c r="PZO14" s="4"/>
      <c r="PZP14" s="4"/>
      <c r="PZQ14" s="4"/>
      <c r="PZR14" s="4"/>
      <c r="PZS14" s="4"/>
      <c r="PZT14" s="4"/>
      <c r="PZU14" s="4"/>
      <c r="PZV14" s="4"/>
      <c r="PZW14" s="4"/>
      <c r="PZX14" s="4"/>
      <c r="PZY14" s="4"/>
      <c r="PZZ14" s="4"/>
      <c r="QAD14" s="4"/>
      <c r="QAE14" s="4"/>
      <c r="QAF14" s="4"/>
      <c r="QAG14" s="4"/>
      <c r="QAH14" s="4"/>
      <c r="QAI14" s="4"/>
      <c r="QAJ14" s="4"/>
      <c r="QAK14" s="4"/>
      <c r="QAL14" s="4"/>
      <c r="QAM14" s="4"/>
      <c r="QAN14" s="4"/>
      <c r="QAO14" s="4"/>
      <c r="QAS14" s="4"/>
      <c r="QAT14" s="4"/>
      <c r="QAU14" s="4"/>
      <c r="QAV14" s="4"/>
      <c r="QAW14" s="4"/>
      <c r="QAX14" s="4"/>
      <c r="QAY14" s="4"/>
      <c r="QAZ14" s="4"/>
      <c r="QBA14" s="4"/>
      <c r="QBB14" s="4"/>
      <c r="QBC14" s="4"/>
      <c r="QBD14" s="4"/>
      <c r="QBH14" s="4"/>
      <c r="QBI14" s="4"/>
      <c r="QBJ14" s="4"/>
      <c r="QBK14" s="4"/>
      <c r="QBL14" s="4"/>
      <c r="QBM14" s="4"/>
      <c r="QBN14" s="4"/>
      <c r="QBO14" s="4"/>
      <c r="QBP14" s="4"/>
      <c r="QBQ14" s="4"/>
      <c r="QBR14" s="4"/>
      <c r="QBS14" s="4"/>
      <c r="QBW14" s="4"/>
      <c r="QBX14" s="4"/>
      <c r="QBY14" s="4"/>
      <c r="QBZ14" s="4"/>
      <c r="QCA14" s="4"/>
      <c r="QCB14" s="4"/>
      <c r="QCC14" s="4"/>
      <c r="QCD14" s="4"/>
      <c r="QCE14" s="4"/>
      <c r="QCF14" s="4"/>
      <c r="QCG14" s="4"/>
      <c r="QCH14" s="4"/>
      <c r="QCL14" s="4"/>
      <c r="QCM14" s="4"/>
      <c r="QCN14" s="4"/>
      <c r="QCO14" s="4"/>
      <c r="QCP14" s="4"/>
      <c r="QCQ14" s="4"/>
      <c r="QCR14" s="4"/>
      <c r="QCS14" s="4"/>
      <c r="QCT14" s="4"/>
      <c r="QCU14" s="4"/>
      <c r="QCV14" s="4"/>
      <c r="QCW14" s="4"/>
      <c r="QDA14" s="4"/>
      <c r="QDB14" s="4"/>
      <c r="QDC14" s="4"/>
      <c r="QDD14" s="4"/>
      <c r="QDE14" s="4"/>
      <c r="QDF14" s="4"/>
      <c r="QDG14" s="4"/>
      <c r="QDH14" s="4"/>
      <c r="QDI14" s="4"/>
      <c r="QDJ14" s="4"/>
      <c r="QDK14" s="4"/>
      <c r="QDL14" s="4"/>
      <c r="QDP14" s="4"/>
      <c r="QDQ14" s="4"/>
      <c r="QDR14" s="4"/>
      <c r="QDS14" s="4"/>
      <c r="QDT14" s="4"/>
      <c r="QDU14" s="4"/>
      <c r="QDV14" s="4"/>
      <c r="QDW14" s="4"/>
      <c r="QDX14" s="4"/>
      <c r="QDY14" s="4"/>
      <c r="QDZ14" s="4"/>
      <c r="QEA14" s="4"/>
      <c r="QEE14" s="4"/>
      <c r="QEF14" s="4"/>
      <c r="QEG14" s="4"/>
      <c r="QEH14" s="4"/>
      <c r="QEI14" s="4"/>
      <c r="QEJ14" s="4"/>
      <c r="QEK14" s="4"/>
      <c r="QEL14" s="4"/>
      <c r="QEM14" s="4"/>
      <c r="QEN14" s="4"/>
      <c r="QEO14" s="4"/>
      <c r="QEP14" s="4"/>
      <c r="QET14" s="4"/>
      <c r="QEU14" s="4"/>
      <c r="QEV14" s="4"/>
      <c r="QEW14" s="4"/>
      <c r="QEX14" s="4"/>
      <c r="QEY14" s="4"/>
      <c r="QEZ14" s="4"/>
      <c r="QFA14" s="4"/>
      <c r="QFB14" s="4"/>
      <c r="QFC14" s="4"/>
      <c r="QFD14" s="4"/>
      <c r="QFE14" s="4"/>
      <c r="QFI14" s="4"/>
      <c r="QFJ14" s="4"/>
      <c r="QFK14" s="4"/>
      <c r="QFL14" s="4"/>
      <c r="QFM14" s="4"/>
      <c r="QFN14" s="4"/>
      <c r="QFO14" s="4"/>
      <c r="QFP14" s="4"/>
      <c r="QFQ14" s="4"/>
      <c r="QFR14" s="4"/>
      <c r="QFS14" s="4"/>
      <c r="QFT14" s="4"/>
      <c r="QFX14" s="4"/>
      <c r="QFY14" s="4"/>
      <c r="QFZ14" s="4"/>
      <c r="QGA14" s="4"/>
      <c r="QGB14" s="4"/>
      <c r="QGC14" s="4"/>
      <c r="QGD14" s="4"/>
      <c r="QGE14" s="4"/>
      <c r="QGF14" s="4"/>
      <c r="QGG14" s="4"/>
      <c r="QGH14" s="4"/>
      <c r="QGI14" s="4"/>
      <c r="QGM14" s="4"/>
      <c r="QGN14" s="4"/>
      <c r="QGO14" s="4"/>
      <c r="QGP14" s="4"/>
      <c r="QGQ14" s="4"/>
      <c r="QGR14" s="4"/>
      <c r="QGS14" s="4"/>
      <c r="QGT14" s="4"/>
      <c r="QGU14" s="4"/>
      <c r="QGV14" s="4"/>
      <c r="QGW14" s="4"/>
      <c r="QGX14" s="4"/>
      <c r="QHB14" s="4"/>
      <c r="QHC14" s="4"/>
      <c r="QHD14" s="4"/>
      <c r="QHE14" s="4"/>
      <c r="QHF14" s="4"/>
      <c r="QHG14" s="4"/>
      <c r="QHH14" s="4"/>
      <c r="QHI14" s="4"/>
      <c r="QHJ14" s="4"/>
      <c r="QHK14" s="4"/>
      <c r="QHL14" s="4"/>
      <c r="QHM14" s="4"/>
      <c r="QHQ14" s="4"/>
      <c r="QHR14" s="4"/>
      <c r="QHS14" s="4"/>
      <c r="QHT14" s="4"/>
      <c r="QHU14" s="4"/>
      <c r="QHV14" s="4"/>
      <c r="QHW14" s="4"/>
      <c r="QHX14" s="4"/>
      <c r="QHY14" s="4"/>
      <c r="QHZ14" s="4"/>
      <c r="QIA14" s="4"/>
      <c r="QIB14" s="4"/>
      <c r="QIF14" s="4"/>
      <c r="QIG14" s="4"/>
      <c r="QIH14" s="4"/>
      <c r="QII14" s="4"/>
      <c r="QIJ14" s="4"/>
      <c r="QIK14" s="4"/>
      <c r="QIL14" s="4"/>
      <c r="QIM14" s="4"/>
      <c r="QIN14" s="4"/>
      <c r="QIO14" s="4"/>
      <c r="QIP14" s="4"/>
      <c r="QIQ14" s="4"/>
      <c r="QIU14" s="4"/>
      <c r="QIV14" s="4"/>
      <c r="QIW14" s="4"/>
      <c r="QIX14" s="4"/>
      <c r="QIY14" s="4"/>
      <c r="QIZ14" s="4"/>
      <c r="QJA14" s="4"/>
      <c r="QJB14" s="4"/>
      <c r="QJC14" s="4"/>
      <c r="QJD14" s="4"/>
      <c r="QJE14" s="4"/>
      <c r="QJF14" s="4"/>
      <c r="QJJ14" s="4"/>
      <c r="QJK14" s="4"/>
      <c r="QJL14" s="4"/>
      <c r="QJM14" s="4"/>
      <c r="QJN14" s="4"/>
      <c r="QJO14" s="4"/>
      <c r="QJP14" s="4"/>
      <c r="QJQ14" s="4"/>
      <c r="QJR14" s="4"/>
      <c r="QJS14" s="4"/>
      <c r="QJT14" s="4"/>
      <c r="QJU14" s="4"/>
      <c r="QJY14" s="4"/>
      <c r="QJZ14" s="4"/>
      <c r="QKA14" s="4"/>
      <c r="QKB14" s="4"/>
      <c r="QKC14" s="4"/>
      <c r="QKD14" s="4"/>
      <c r="QKE14" s="4"/>
      <c r="QKF14" s="4"/>
      <c r="QKG14" s="4"/>
      <c r="QKH14" s="4"/>
      <c r="QKI14" s="4"/>
      <c r="QKJ14" s="4"/>
      <c r="QKN14" s="4"/>
      <c r="QKO14" s="4"/>
      <c r="QKP14" s="4"/>
      <c r="QKQ14" s="4"/>
      <c r="QKR14" s="4"/>
      <c r="QKS14" s="4"/>
      <c r="QKT14" s="4"/>
      <c r="QKU14" s="4"/>
      <c r="QKV14" s="4"/>
      <c r="QKW14" s="4"/>
      <c r="QKX14" s="4"/>
      <c r="QKY14" s="4"/>
      <c r="QLC14" s="4"/>
      <c r="QLD14" s="4"/>
      <c r="QLE14" s="4"/>
      <c r="QLF14" s="4"/>
      <c r="QLG14" s="4"/>
      <c r="QLH14" s="4"/>
      <c r="QLI14" s="4"/>
      <c r="QLJ14" s="4"/>
      <c r="QLK14" s="4"/>
      <c r="QLL14" s="4"/>
      <c r="QLM14" s="4"/>
      <c r="QLN14" s="4"/>
      <c r="QLR14" s="4"/>
      <c r="QLS14" s="4"/>
      <c r="QLT14" s="4"/>
      <c r="QLU14" s="4"/>
      <c r="QLV14" s="4"/>
      <c r="QLW14" s="4"/>
      <c r="QLX14" s="4"/>
      <c r="QLY14" s="4"/>
      <c r="QLZ14" s="4"/>
      <c r="QMA14" s="4"/>
      <c r="QMB14" s="4"/>
      <c r="QMC14" s="4"/>
      <c r="QMG14" s="4"/>
      <c r="QMH14" s="4"/>
      <c r="QMI14" s="4"/>
      <c r="QMJ14" s="4"/>
      <c r="QMK14" s="4"/>
      <c r="QML14" s="4"/>
      <c r="QMM14" s="4"/>
      <c r="QMN14" s="4"/>
      <c r="QMO14" s="4"/>
      <c r="QMP14" s="4"/>
      <c r="QMQ14" s="4"/>
      <c r="QMR14" s="4"/>
      <c r="QMV14" s="4"/>
      <c r="QMW14" s="4"/>
      <c r="QMX14" s="4"/>
      <c r="QMY14" s="4"/>
      <c r="QMZ14" s="4"/>
      <c r="QNA14" s="4"/>
      <c r="QNB14" s="4"/>
      <c r="QNC14" s="4"/>
      <c r="QND14" s="4"/>
      <c r="QNE14" s="4"/>
      <c r="QNF14" s="4"/>
      <c r="QNG14" s="4"/>
      <c r="QNK14" s="4"/>
      <c r="QNL14" s="4"/>
      <c r="QNM14" s="4"/>
      <c r="QNN14" s="4"/>
      <c r="QNO14" s="4"/>
      <c r="QNP14" s="4"/>
      <c r="QNQ14" s="4"/>
      <c r="QNR14" s="4"/>
      <c r="QNS14" s="4"/>
      <c r="QNT14" s="4"/>
      <c r="QNU14" s="4"/>
      <c r="QNV14" s="4"/>
      <c r="QNZ14" s="4"/>
      <c r="QOA14" s="4"/>
      <c r="QOB14" s="4"/>
      <c r="QOC14" s="4"/>
      <c r="QOD14" s="4"/>
      <c r="QOE14" s="4"/>
      <c r="QOF14" s="4"/>
      <c r="QOG14" s="4"/>
      <c r="QOH14" s="4"/>
      <c r="QOI14" s="4"/>
      <c r="QOJ14" s="4"/>
      <c r="QOK14" s="4"/>
      <c r="QOO14" s="4"/>
      <c r="QOP14" s="4"/>
      <c r="QOQ14" s="4"/>
      <c r="QOR14" s="4"/>
      <c r="QOS14" s="4"/>
      <c r="QOT14" s="4"/>
      <c r="QOU14" s="4"/>
      <c r="QOV14" s="4"/>
      <c r="QOW14" s="4"/>
      <c r="QOX14" s="4"/>
      <c r="QOY14" s="4"/>
      <c r="QOZ14" s="4"/>
      <c r="QPD14" s="4"/>
      <c r="QPE14" s="4"/>
      <c r="QPF14" s="4"/>
      <c r="QPG14" s="4"/>
      <c r="QPH14" s="4"/>
      <c r="QPI14" s="4"/>
      <c r="QPJ14" s="4"/>
      <c r="QPK14" s="4"/>
      <c r="QPL14" s="4"/>
      <c r="QPM14" s="4"/>
      <c r="QPN14" s="4"/>
      <c r="QPO14" s="4"/>
      <c r="QPS14" s="4"/>
      <c r="QPT14" s="4"/>
      <c r="QPU14" s="4"/>
      <c r="QPV14" s="4"/>
      <c r="QPW14" s="4"/>
      <c r="QPX14" s="4"/>
      <c r="QPY14" s="4"/>
      <c r="QPZ14" s="4"/>
      <c r="QQA14" s="4"/>
      <c r="QQB14" s="4"/>
      <c r="QQC14" s="4"/>
      <c r="QQD14" s="4"/>
      <c r="QQH14" s="4"/>
      <c r="QQI14" s="4"/>
      <c r="QQJ14" s="4"/>
      <c r="QQK14" s="4"/>
      <c r="QQL14" s="4"/>
      <c r="QQM14" s="4"/>
      <c r="QQN14" s="4"/>
      <c r="QQO14" s="4"/>
      <c r="QQP14" s="4"/>
      <c r="QQQ14" s="4"/>
      <c r="QQR14" s="4"/>
      <c r="QQS14" s="4"/>
      <c r="QQW14" s="4"/>
      <c r="QQX14" s="4"/>
      <c r="QQY14" s="4"/>
      <c r="QQZ14" s="4"/>
      <c r="QRA14" s="4"/>
      <c r="QRB14" s="4"/>
      <c r="QRC14" s="4"/>
      <c r="QRD14" s="4"/>
      <c r="QRE14" s="4"/>
      <c r="QRF14" s="4"/>
      <c r="QRG14" s="4"/>
      <c r="QRH14" s="4"/>
      <c r="QRL14" s="4"/>
      <c r="QRM14" s="4"/>
      <c r="QRN14" s="4"/>
      <c r="QRO14" s="4"/>
      <c r="QRP14" s="4"/>
      <c r="QRQ14" s="4"/>
      <c r="QRR14" s="4"/>
      <c r="QRS14" s="4"/>
      <c r="QRT14" s="4"/>
      <c r="QRU14" s="4"/>
      <c r="QRV14" s="4"/>
      <c r="QRW14" s="4"/>
      <c r="QSA14" s="4"/>
      <c r="QSB14" s="4"/>
      <c r="QSC14" s="4"/>
      <c r="QSD14" s="4"/>
      <c r="QSE14" s="4"/>
      <c r="QSF14" s="4"/>
      <c r="QSG14" s="4"/>
      <c r="QSH14" s="4"/>
      <c r="QSI14" s="4"/>
      <c r="QSJ14" s="4"/>
      <c r="QSK14" s="4"/>
      <c r="QSL14" s="4"/>
      <c r="QSP14" s="4"/>
      <c r="QSQ14" s="4"/>
      <c r="QSR14" s="4"/>
      <c r="QSS14" s="4"/>
      <c r="QST14" s="4"/>
      <c r="QSU14" s="4"/>
      <c r="QSV14" s="4"/>
      <c r="QSW14" s="4"/>
      <c r="QSX14" s="4"/>
      <c r="QSY14" s="4"/>
      <c r="QSZ14" s="4"/>
      <c r="QTA14" s="4"/>
      <c r="QTE14" s="4"/>
      <c r="QTF14" s="4"/>
      <c r="QTG14" s="4"/>
      <c r="QTH14" s="4"/>
      <c r="QTI14" s="4"/>
      <c r="QTJ14" s="4"/>
      <c r="QTK14" s="4"/>
      <c r="QTL14" s="4"/>
      <c r="QTM14" s="4"/>
      <c r="QTN14" s="4"/>
      <c r="QTO14" s="4"/>
      <c r="QTP14" s="4"/>
      <c r="QTT14" s="4"/>
      <c r="QTU14" s="4"/>
      <c r="QTV14" s="4"/>
      <c r="QTW14" s="4"/>
      <c r="QTX14" s="4"/>
      <c r="QTY14" s="4"/>
      <c r="QTZ14" s="4"/>
      <c r="QUA14" s="4"/>
      <c r="QUB14" s="4"/>
      <c r="QUC14" s="4"/>
      <c r="QUD14" s="4"/>
      <c r="QUE14" s="4"/>
      <c r="QUI14" s="4"/>
      <c r="QUJ14" s="4"/>
      <c r="QUK14" s="4"/>
      <c r="QUL14" s="4"/>
      <c r="QUM14" s="4"/>
      <c r="QUN14" s="4"/>
      <c r="QUO14" s="4"/>
      <c r="QUP14" s="4"/>
      <c r="QUQ14" s="4"/>
      <c r="QUR14" s="4"/>
      <c r="QUS14" s="4"/>
      <c r="QUT14" s="4"/>
      <c r="QUX14" s="4"/>
      <c r="QUY14" s="4"/>
      <c r="QUZ14" s="4"/>
      <c r="QVA14" s="4"/>
      <c r="QVB14" s="4"/>
      <c r="QVC14" s="4"/>
      <c r="QVD14" s="4"/>
      <c r="QVE14" s="4"/>
      <c r="QVF14" s="4"/>
      <c r="QVG14" s="4"/>
      <c r="QVH14" s="4"/>
      <c r="QVI14" s="4"/>
      <c r="QVM14" s="4"/>
      <c r="QVN14" s="4"/>
      <c r="QVO14" s="4"/>
      <c r="QVP14" s="4"/>
      <c r="QVQ14" s="4"/>
      <c r="QVR14" s="4"/>
      <c r="QVS14" s="4"/>
      <c r="QVT14" s="4"/>
      <c r="QVU14" s="4"/>
      <c r="QVV14" s="4"/>
      <c r="QVW14" s="4"/>
      <c r="QVX14" s="4"/>
      <c r="QWB14" s="4"/>
      <c r="QWC14" s="4"/>
      <c r="QWD14" s="4"/>
      <c r="QWE14" s="4"/>
      <c r="QWF14" s="4"/>
      <c r="QWG14" s="4"/>
      <c r="QWH14" s="4"/>
      <c r="QWI14" s="4"/>
      <c r="QWJ14" s="4"/>
      <c r="QWK14" s="4"/>
      <c r="QWL14" s="4"/>
      <c r="QWM14" s="4"/>
      <c r="QWQ14" s="4"/>
      <c r="QWR14" s="4"/>
      <c r="QWS14" s="4"/>
      <c r="QWT14" s="4"/>
      <c r="QWU14" s="4"/>
      <c r="QWV14" s="4"/>
      <c r="QWW14" s="4"/>
      <c r="QWX14" s="4"/>
      <c r="QWY14" s="4"/>
      <c r="QWZ14" s="4"/>
      <c r="QXA14" s="4"/>
      <c r="QXB14" s="4"/>
      <c r="QXF14" s="4"/>
      <c r="QXG14" s="4"/>
      <c r="QXH14" s="4"/>
      <c r="QXI14" s="4"/>
      <c r="QXJ14" s="4"/>
      <c r="QXK14" s="4"/>
      <c r="QXL14" s="4"/>
      <c r="QXM14" s="4"/>
      <c r="QXN14" s="4"/>
      <c r="QXO14" s="4"/>
      <c r="QXP14" s="4"/>
      <c r="QXQ14" s="4"/>
      <c r="QXU14" s="4"/>
      <c r="QXV14" s="4"/>
      <c r="QXW14" s="4"/>
      <c r="QXX14" s="4"/>
      <c r="QXY14" s="4"/>
      <c r="QXZ14" s="4"/>
      <c r="QYA14" s="4"/>
      <c r="QYB14" s="4"/>
      <c r="QYC14" s="4"/>
      <c r="QYD14" s="4"/>
      <c r="QYE14" s="4"/>
      <c r="QYF14" s="4"/>
      <c r="QYJ14" s="4"/>
      <c r="QYK14" s="4"/>
      <c r="QYL14" s="4"/>
      <c r="QYM14" s="4"/>
      <c r="QYN14" s="4"/>
      <c r="QYO14" s="4"/>
      <c r="QYP14" s="4"/>
      <c r="QYQ14" s="4"/>
      <c r="QYR14" s="4"/>
      <c r="QYS14" s="4"/>
      <c r="QYT14" s="4"/>
      <c r="QYU14" s="4"/>
      <c r="QYY14" s="4"/>
      <c r="QYZ14" s="4"/>
      <c r="QZA14" s="4"/>
      <c r="QZB14" s="4"/>
      <c r="QZC14" s="4"/>
      <c r="QZD14" s="4"/>
      <c r="QZE14" s="4"/>
      <c r="QZF14" s="4"/>
      <c r="QZG14" s="4"/>
      <c r="QZH14" s="4"/>
      <c r="QZI14" s="4"/>
      <c r="QZJ14" s="4"/>
      <c r="QZN14" s="4"/>
      <c r="QZO14" s="4"/>
      <c r="QZP14" s="4"/>
      <c r="QZQ14" s="4"/>
      <c r="QZR14" s="4"/>
      <c r="QZS14" s="4"/>
      <c r="QZT14" s="4"/>
      <c r="QZU14" s="4"/>
      <c r="QZV14" s="4"/>
      <c r="QZW14" s="4"/>
      <c r="QZX14" s="4"/>
      <c r="QZY14" s="4"/>
      <c r="RAC14" s="4"/>
      <c r="RAD14" s="4"/>
      <c r="RAE14" s="4"/>
      <c r="RAF14" s="4"/>
      <c r="RAG14" s="4"/>
      <c r="RAH14" s="4"/>
      <c r="RAI14" s="4"/>
      <c r="RAJ14" s="4"/>
      <c r="RAK14" s="4"/>
      <c r="RAL14" s="4"/>
      <c r="RAM14" s="4"/>
      <c r="RAN14" s="4"/>
      <c r="RAR14" s="4"/>
      <c r="RAS14" s="4"/>
      <c r="RAT14" s="4"/>
      <c r="RAU14" s="4"/>
      <c r="RAV14" s="4"/>
      <c r="RAW14" s="4"/>
      <c r="RAX14" s="4"/>
      <c r="RAY14" s="4"/>
      <c r="RAZ14" s="4"/>
      <c r="RBA14" s="4"/>
      <c r="RBB14" s="4"/>
      <c r="RBC14" s="4"/>
      <c r="RBG14" s="4"/>
      <c r="RBH14" s="4"/>
      <c r="RBI14" s="4"/>
      <c r="RBJ14" s="4"/>
      <c r="RBK14" s="4"/>
      <c r="RBL14" s="4"/>
      <c r="RBM14" s="4"/>
      <c r="RBN14" s="4"/>
      <c r="RBO14" s="4"/>
      <c r="RBP14" s="4"/>
      <c r="RBQ14" s="4"/>
      <c r="RBR14" s="4"/>
      <c r="RBV14" s="4"/>
      <c r="RBW14" s="4"/>
      <c r="RBX14" s="4"/>
      <c r="RBY14" s="4"/>
      <c r="RBZ14" s="4"/>
      <c r="RCA14" s="4"/>
      <c r="RCB14" s="4"/>
      <c r="RCC14" s="4"/>
      <c r="RCD14" s="4"/>
      <c r="RCE14" s="4"/>
      <c r="RCF14" s="4"/>
      <c r="RCG14" s="4"/>
      <c r="RCK14" s="4"/>
      <c r="RCL14" s="4"/>
      <c r="RCM14" s="4"/>
      <c r="RCN14" s="4"/>
      <c r="RCO14" s="4"/>
      <c r="RCP14" s="4"/>
      <c r="RCQ14" s="4"/>
      <c r="RCR14" s="4"/>
      <c r="RCS14" s="4"/>
      <c r="RCT14" s="4"/>
      <c r="RCU14" s="4"/>
      <c r="RCV14" s="4"/>
      <c r="RCZ14" s="4"/>
      <c r="RDA14" s="4"/>
      <c r="RDB14" s="4"/>
      <c r="RDC14" s="4"/>
      <c r="RDD14" s="4"/>
      <c r="RDE14" s="4"/>
      <c r="RDF14" s="4"/>
      <c r="RDG14" s="4"/>
      <c r="RDH14" s="4"/>
      <c r="RDI14" s="4"/>
      <c r="RDJ14" s="4"/>
      <c r="RDK14" s="4"/>
      <c r="RDO14" s="4"/>
      <c r="RDP14" s="4"/>
      <c r="RDQ14" s="4"/>
      <c r="RDR14" s="4"/>
      <c r="RDS14" s="4"/>
      <c r="RDT14" s="4"/>
      <c r="RDU14" s="4"/>
      <c r="RDV14" s="4"/>
      <c r="RDW14" s="4"/>
      <c r="RDX14" s="4"/>
      <c r="RDY14" s="4"/>
      <c r="RDZ14" s="4"/>
      <c r="RED14" s="4"/>
      <c r="REE14" s="4"/>
      <c r="REF14" s="4"/>
      <c r="REG14" s="4"/>
      <c r="REH14" s="4"/>
      <c r="REI14" s="4"/>
      <c r="REJ14" s="4"/>
      <c r="REK14" s="4"/>
      <c r="REL14" s="4"/>
      <c r="REM14" s="4"/>
      <c r="REN14" s="4"/>
      <c r="REO14" s="4"/>
      <c r="RES14" s="4"/>
      <c r="RET14" s="4"/>
      <c r="REU14" s="4"/>
      <c r="REV14" s="4"/>
      <c r="REW14" s="4"/>
      <c r="REX14" s="4"/>
      <c r="REY14" s="4"/>
      <c r="REZ14" s="4"/>
      <c r="RFA14" s="4"/>
      <c r="RFB14" s="4"/>
      <c r="RFC14" s="4"/>
      <c r="RFD14" s="4"/>
      <c r="RFH14" s="4"/>
      <c r="RFI14" s="4"/>
      <c r="RFJ14" s="4"/>
      <c r="RFK14" s="4"/>
      <c r="RFL14" s="4"/>
      <c r="RFM14" s="4"/>
      <c r="RFN14" s="4"/>
      <c r="RFO14" s="4"/>
      <c r="RFP14" s="4"/>
      <c r="RFQ14" s="4"/>
      <c r="RFR14" s="4"/>
      <c r="RFS14" s="4"/>
      <c r="RFW14" s="4"/>
      <c r="RFX14" s="4"/>
      <c r="RFY14" s="4"/>
      <c r="RFZ14" s="4"/>
      <c r="RGA14" s="4"/>
      <c r="RGB14" s="4"/>
      <c r="RGC14" s="4"/>
      <c r="RGD14" s="4"/>
      <c r="RGE14" s="4"/>
      <c r="RGF14" s="4"/>
      <c r="RGG14" s="4"/>
      <c r="RGH14" s="4"/>
      <c r="RGL14" s="4"/>
      <c r="RGM14" s="4"/>
      <c r="RGN14" s="4"/>
      <c r="RGO14" s="4"/>
      <c r="RGP14" s="4"/>
      <c r="RGQ14" s="4"/>
      <c r="RGR14" s="4"/>
      <c r="RGS14" s="4"/>
      <c r="RGT14" s="4"/>
      <c r="RGU14" s="4"/>
      <c r="RGV14" s="4"/>
      <c r="RGW14" s="4"/>
      <c r="RHA14" s="4"/>
      <c r="RHB14" s="4"/>
      <c r="RHC14" s="4"/>
      <c r="RHD14" s="4"/>
      <c r="RHE14" s="4"/>
      <c r="RHF14" s="4"/>
      <c r="RHG14" s="4"/>
      <c r="RHH14" s="4"/>
      <c r="RHI14" s="4"/>
      <c r="RHJ14" s="4"/>
      <c r="RHK14" s="4"/>
      <c r="RHL14" s="4"/>
      <c r="RHP14" s="4"/>
      <c r="RHQ14" s="4"/>
      <c r="RHR14" s="4"/>
      <c r="RHS14" s="4"/>
      <c r="RHT14" s="4"/>
      <c r="RHU14" s="4"/>
      <c r="RHV14" s="4"/>
      <c r="RHW14" s="4"/>
      <c r="RHX14" s="4"/>
      <c r="RHY14" s="4"/>
      <c r="RHZ14" s="4"/>
      <c r="RIA14" s="4"/>
      <c r="RIE14" s="4"/>
      <c r="RIF14" s="4"/>
      <c r="RIG14" s="4"/>
      <c r="RIH14" s="4"/>
      <c r="RII14" s="4"/>
      <c r="RIJ14" s="4"/>
      <c r="RIK14" s="4"/>
      <c r="RIL14" s="4"/>
      <c r="RIM14" s="4"/>
      <c r="RIN14" s="4"/>
      <c r="RIO14" s="4"/>
      <c r="RIP14" s="4"/>
      <c r="RIT14" s="4"/>
      <c r="RIU14" s="4"/>
      <c r="RIV14" s="4"/>
      <c r="RIW14" s="4"/>
      <c r="RIX14" s="4"/>
      <c r="RIY14" s="4"/>
      <c r="RIZ14" s="4"/>
      <c r="RJA14" s="4"/>
      <c r="RJB14" s="4"/>
      <c r="RJC14" s="4"/>
      <c r="RJD14" s="4"/>
      <c r="RJE14" s="4"/>
      <c r="RJI14" s="4"/>
      <c r="RJJ14" s="4"/>
      <c r="RJK14" s="4"/>
      <c r="RJL14" s="4"/>
      <c r="RJM14" s="4"/>
      <c r="RJN14" s="4"/>
      <c r="RJO14" s="4"/>
      <c r="RJP14" s="4"/>
      <c r="RJQ14" s="4"/>
      <c r="RJR14" s="4"/>
      <c r="RJS14" s="4"/>
      <c r="RJT14" s="4"/>
      <c r="RJX14" s="4"/>
      <c r="RJY14" s="4"/>
      <c r="RJZ14" s="4"/>
      <c r="RKA14" s="4"/>
      <c r="RKB14" s="4"/>
      <c r="RKC14" s="4"/>
      <c r="RKD14" s="4"/>
      <c r="RKE14" s="4"/>
      <c r="RKF14" s="4"/>
      <c r="RKG14" s="4"/>
      <c r="RKH14" s="4"/>
      <c r="RKI14" s="4"/>
      <c r="RKM14" s="4"/>
      <c r="RKN14" s="4"/>
      <c r="RKO14" s="4"/>
      <c r="RKP14" s="4"/>
      <c r="RKQ14" s="4"/>
      <c r="RKR14" s="4"/>
      <c r="RKS14" s="4"/>
      <c r="RKT14" s="4"/>
      <c r="RKU14" s="4"/>
      <c r="RKV14" s="4"/>
      <c r="RKW14" s="4"/>
      <c r="RKX14" s="4"/>
      <c r="RLB14" s="4"/>
      <c r="RLC14" s="4"/>
      <c r="RLD14" s="4"/>
      <c r="RLE14" s="4"/>
      <c r="RLF14" s="4"/>
      <c r="RLG14" s="4"/>
      <c r="RLH14" s="4"/>
      <c r="RLI14" s="4"/>
      <c r="RLJ14" s="4"/>
      <c r="RLK14" s="4"/>
      <c r="RLL14" s="4"/>
      <c r="RLM14" s="4"/>
      <c r="RLQ14" s="4"/>
      <c r="RLR14" s="4"/>
      <c r="RLS14" s="4"/>
      <c r="RLT14" s="4"/>
      <c r="RLU14" s="4"/>
      <c r="RLV14" s="4"/>
      <c r="RLW14" s="4"/>
      <c r="RLX14" s="4"/>
      <c r="RLY14" s="4"/>
      <c r="RLZ14" s="4"/>
      <c r="RMA14" s="4"/>
      <c r="RMB14" s="4"/>
      <c r="RMF14" s="4"/>
      <c r="RMG14" s="4"/>
      <c r="RMH14" s="4"/>
      <c r="RMI14" s="4"/>
      <c r="RMJ14" s="4"/>
      <c r="RMK14" s="4"/>
      <c r="RML14" s="4"/>
      <c r="RMM14" s="4"/>
      <c r="RMN14" s="4"/>
      <c r="RMO14" s="4"/>
      <c r="RMP14" s="4"/>
      <c r="RMQ14" s="4"/>
      <c r="RMU14" s="4"/>
      <c r="RMV14" s="4"/>
      <c r="RMW14" s="4"/>
      <c r="RMX14" s="4"/>
      <c r="RMY14" s="4"/>
      <c r="RMZ14" s="4"/>
      <c r="RNA14" s="4"/>
      <c r="RNB14" s="4"/>
      <c r="RNC14" s="4"/>
      <c r="RND14" s="4"/>
      <c r="RNE14" s="4"/>
      <c r="RNF14" s="4"/>
      <c r="RNJ14" s="4"/>
      <c r="RNK14" s="4"/>
      <c r="RNL14" s="4"/>
      <c r="RNM14" s="4"/>
      <c r="RNN14" s="4"/>
      <c r="RNO14" s="4"/>
      <c r="RNP14" s="4"/>
      <c r="RNQ14" s="4"/>
      <c r="RNR14" s="4"/>
      <c r="RNS14" s="4"/>
      <c r="RNT14" s="4"/>
      <c r="RNU14" s="4"/>
      <c r="RNY14" s="4"/>
      <c r="RNZ14" s="4"/>
      <c r="ROA14" s="4"/>
      <c r="ROB14" s="4"/>
      <c r="ROC14" s="4"/>
      <c r="ROD14" s="4"/>
      <c r="ROE14" s="4"/>
      <c r="ROF14" s="4"/>
      <c r="ROG14" s="4"/>
      <c r="ROH14" s="4"/>
      <c r="ROI14" s="4"/>
      <c r="ROJ14" s="4"/>
      <c r="RON14" s="4"/>
      <c r="ROO14" s="4"/>
      <c r="ROP14" s="4"/>
      <c r="ROQ14" s="4"/>
      <c r="ROR14" s="4"/>
      <c r="ROS14" s="4"/>
      <c r="ROT14" s="4"/>
      <c r="ROU14" s="4"/>
      <c r="ROV14" s="4"/>
      <c r="ROW14" s="4"/>
      <c r="ROX14" s="4"/>
      <c r="ROY14" s="4"/>
      <c r="RPC14" s="4"/>
      <c r="RPD14" s="4"/>
      <c r="RPE14" s="4"/>
      <c r="RPF14" s="4"/>
      <c r="RPG14" s="4"/>
      <c r="RPH14" s="4"/>
      <c r="RPI14" s="4"/>
      <c r="RPJ14" s="4"/>
      <c r="RPK14" s="4"/>
      <c r="RPL14" s="4"/>
      <c r="RPM14" s="4"/>
      <c r="RPN14" s="4"/>
      <c r="RPR14" s="4"/>
      <c r="RPS14" s="4"/>
      <c r="RPT14" s="4"/>
      <c r="RPU14" s="4"/>
      <c r="RPV14" s="4"/>
      <c r="RPW14" s="4"/>
      <c r="RPX14" s="4"/>
      <c r="RPY14" s="4"/>
      <c r="RPZ14" s="4"/>
      <c r="RQA14" s="4"/>
      <c r="RQB14" s="4"/>
      <c r="RQC14" s="4"/>
      <c r="RQG14" s="4"/>
      <c r="RQH14" s="4"/>
      <c r="RQI14" s="4"/>
      <c r="RQJ14" s="4"/>
      <c r="RQK14" s="4"/>
      <c r="RQL14" s="4"/>
      <c r="RQM14" s="4"/>
      <c r="RQN14" s="4"/>
      <c r="RQO14" s="4"/>
      <c r="RQP14" s="4"/>
      <c r="RQQ14" s="4"/>
      <c r="RQR14" s="4"/>
      <c r="RQV14" s="4"/>
      <c r="RQW14" s="4"/>
      <c r="RQX14" s="4"/>
      <c r="RQY14" s="4"/>
      <c r="RQZ14" s="4"/>
      <c r="RRA14" s="4"/>
      <c r="RRB14" s="4"/>
      <c r="RRC14" s="4"/>
      <c r="RRD14" s="4"/>
      <c r="RRE14" s="4"/>
      <c r="RRF14" s="4"/>
      <c r="RRG14" s="4"/>
      <c r="RRK14" s="4"/>
      <c r="RRL14" s="4"/>
      <c r="RRM14" s="4"/>
      <c r="RRN14" s="4"/>
      <c r="RRO14" s="4"/>
      <c r="RRP14" s="4"/>
      <c r="RRQ14" s="4"/>
      <c r="RRR14" s="4"/>
      <c r="RRS14" s="4"/>
      <c r="RRT14" s="4"/>
      <c r="RRU14" s="4"/>
      <c r="RRV14" s="4"/>
      <c r="RRZ14" s="4"/>
      <c r="RSA14" s="4"/>
      <c r="RSB14" s="4"/>
      <c r="RSC14" s="4"/>
      <c r="RSD14" s="4"/>
      <c r="RSE14" s="4"/>
      <c r="RSF14" s="4"/>
      <c r="RSG14" s="4"/>
      <c r="RSH14" s="4"/>
      <c r="RSI14" s="4"/>
      <c r="RSJ14" s="4"/>
      <c r="RSK14" s="4"/>
      <c r="RSO14" s="4"/>
      <c r="RSP14" s="4"/>
      <c r="RSQ14" s="4"/>
      <c r="RSR14" s="4"/>
      <c r="RSS14" s="4"/>
      <c r="RST14" s="4"/>
      <c r="RSU14" s="4"/>
      <c r="RSV14" s="4"/>
      <c r="RSW14" s="4"/>
      <c r="RSX14" s="4"/>
      <c r="RSY14" s="4"/>
      <c r="RSZ14" s="4"/>
      <c r="RTD14" s="4"/>
      <c r="RTE14" s="4"/>
      <c r="RTF14" s="4"/>
      <c r="RTG14" s="4"/>
      <c r="RTH14" s="4"/>
      <c r="RTI14" s="4"/>
      <c r="RTJ14" s="4"/>
      <c r="RTK14" s="4"/>
      <c r="RTL14" s="4"/>
      <c r="RTM14" s="4"/>
      <c r="RTN14" s="4"/>
      <c r="RTO14" s="4"/>
      <c r="RTS14" s="4"/>
      <c r="RTT14" s="4"/>
      <c r="RTU14" s="4"/>
      <c r="RTV14" s="4"/>
      <c r="RTW14" s="4"/>
      <c r="RTX14" s="4"/>
      <c r="RTY14" s="4"/>
      <c r="RTZ14" s="4"/>
      <c r="RUA14" s="4"/>
      <c r="RUB14" s="4"/>
      <c r="RUC14" s="4"/>
      <c r="RUD14" s="4"/>
      <c r="RUH14" s="4"/>
      <c r="RUI14" s="4"/>
      <c r="RUJ14" s="4"/>
      <c r="RUK14" s="4"/>
      <c r="RUL14" s="4"/>
      <c r="RUM14" s="4"/>
      <c r="RUN14" s="4"/>
      <c r="RUO14" s="4"/>
      <c r="RUP14" s="4"/>
      <c r="RUQ14" s="4"/>
      <c r="RUR14" s="4"/>
      <c r="RUS14" s="4"/>
      <c r="RUW14" s="4"/>
      <c r="RUX14" s="4"/>
      <c r="RUY14" s="4"/>
      <c r="RUZ14" s="4"/>
      <c r="RVA14" s="4"/>
      <c r="RVB14" s="4"/>
      <c r="RVC14" s="4"/>
      <c r="RVD14" s="4"/>
      <c r="RVE14" s="4"/>
      <c r="RVF14" s="4"/>
      <c r="RVG14" s="4"/>
      <c r="RVH14" s="4"/>
      <c r="RVL14" s="4"/>
      <c r="RVM14" s="4"/>
      <c r="RVN14" s="4"/>
      <c r="RVO14" s="4"/>
      <c r="RVP14" s="4"/>
      <c r="RVQ14" s="4"/>
      <c r="RVR14" s="4"/>
      <c r="RVS14" s="4"/>
      <c r="RVT14" s="4"/>
      <c r="RVU14" s="4"/>
      <c r="RVV14" s="4"/>
      <c r="RVW14" s="4"/>
      <c r="RWA14" s="4"/>
      <c r="RWB14" s="4"/>
      <c r="RWC14" s="4"/>
      <c r="RWD14" s="4"/>
      <c r="RWE14" s="4"/>
      <c r="RWF14" s="4"/>
      <c r="RWG14" s="4"/>
      <c r="RWH14" s="4"/>
      <c r="RWI14" s="4"/>
      <c r="RWJ14" s="4"/>
      <c r="RWK14" s="4"/>
      <c r="RWL14" s="4"/>
      <c r="RWP14" s="4"/>
      <c r="RWQ14" s="4"/>
      <c r="RWR14" s="4"/>
      <c r="RWS14" s="4"/>
      <c r="RWT14" s="4"/>
      <c r="RWU14" s="4"/>
      <c r="RWV14" s="4"/>
      <c r="RWW14" s="4"/>
      <c r="RWX14" s="4"/>
      <c r="RWY14" s="4"/>
      <c r="RWZ14" s="4"/>
      <c r="RXA14" s="4"/>
      <c r="RXE14" s="4"/>
      <c r="RXF14" s="4"/>
      <c r="RXG14" s="4"/>
      <c r="RXH14" s="4"/>
      <c r="RXI14" s="4"/>
      <c r="RXJ14" s="4"/>
      <c r="RXK14" s="4"/>
      <c r="RXL14" s="4"/>
      <c r="RXM14" s="4"/>
      <c r="RXN14" s="4"/>
      <c r="RXO14" s="4"/>
      <c r="RXP14" s="4"/>
      <c r="RXT14" s="4"/>
      <c r="RXU14" s="4"/>
      <c r="RXV14" s="4"/>
      <c r="RXW14" s="4"/>
      <c r="RXX14" s="4"/>
      <c r="RXY14" s="4"/>
      <c r="RXZ14" s="4"/>
      <c r="RYA14" s="4"/>
      <c r="RYB14" s="4"/>
      <c r="RYC14" s="4"/>
      <c r="RYD14" s="4"/>
      <c r="RYE14" s="4"/>
      <c r="RYI14" s="4"/>
      <c r="RYJ14" s="4"/>
      <c r="RYK14" s="4"/>
      <c r="RYL14" s="4"/>
      <c r="RYM14" s="4"/>
      <c r="RYN14" s="4"/>
      <c r="RYO14" s="4"/>
      <c r="RYP14" s="4"/>
      <c r="RYQ14" s="4"/>
      <c r="RYR14" s="4"/>
      <c r="RYS14" s="4"/>
      <c r="RYT14" s="4"/>
      <c r="RYX14" s="4"/>
      <c r="RYY14" s="4"/>
      <c r="RYZ14" s="4"/>
      <c r="RZA14" s="4"/>
      <c r="RZB14" s="4"/>
      <c r="RZC14" s="4"/>
      <c r="RZD14" s="4"/>
      <c r="RZE14" s="4"/>
      <c r="RZF14" s="4"/>
      <c r="RZG14" s="4"/>
      <c r="RZH14" s="4"/>
      <c r="RZI14" s="4"/>
      <c r="RZM14" s="4"/>
      <c r="RZN14" s="4"/>
      <c r="RZO14" s="4"/>
      <c r="RZP14" s="4"/>
      <c r="RZQ14" s="4"/>
      <c r="RZR14" s="4"/>
      <c r="RZS14" s="4"/>
      <c r="RZT14" s="4"/>
      <c r="RZU14" s="4"/>
      <c r="RZV14" s="4"/>
      <c r="RZW14" s="4"/>
      <c r="RZX14" s="4"/>
      <c r="SAB14" s="4"/>
      <c r="SAC14" s="4"/>
      <c r="SAD14" s="4"/>
      <c r="SAE14" s="4"/>
      <c r="SAF14" s="4"/>
      <c r="SAG14" s="4"/>
      <c r="SAH14" s="4"/>
      <c r="SAI14" s="4"/>
      <c r="SAJ14" s="4"/>
      <c r="SAK14" s="4"/>
      <c r="SAL14" s="4"/>
      <c r="SAM14" s="4"/>
      <c r="SAQ14" s="4"/>
      <c r="SAR14" s="4"/>
      <c r="SAS14" s="4"/>
      <c r="SAT14" s="4"/>
      <c r="SAU14" s="4"/>
      <c r="SAV14" s="4"/>
      <c r="SAW14" s="4"/>
      <c r="SAX14" s="4"/>
      <c r="SAY14" s="4"/>
      <c r="SAZ14" s="4"/>
      <c r="SBA14" s="4"/>
      <c r="SBB14" s="4"/>
      <c r="SBF14" s="4"/>
      <c r="SBG14" s="4"/>
      <c r="SBH14" s="4"/>
      <c r="SBI14" s="4"/>
      <c r="SBJ14" s="4"/>
      <c r="SBK14" s="4"/>
      <c r="SBL14" s="4"/>
      <c r="SBM14" s="4"/>
      <c r="SBN14" s="4"/>
      <c r="SBO14" s="4"/>
      <c r="SBP14" s="4"/>
      <c r="SBQ14" s="4"/>
      <c r="SBU14" s="4"/>
      <c r="SBV14" s="4"/>
      <c r="SBW14" s="4"/>
      <c r="SBX14" s="4"/>
      <c r="SBY14" s="4"/>
      <c r="SBZ14" s="4"/>
      <c r="SCA14" s="4"/>
      <c r="SCB14" s="4"/>
      <c r="SCC14" s="4"/>
      <c r="SCD14" s="4"/>
      <c r="SCE14" s="4"/>
      <c r="SCF14" s="4"/>
      <c r="SCJ14" s="4"/>
      <c r="SCK14" s="4"/>
      <c r="SCL14" s="4"/>
      <c r="SCM14" s="4"/>
      <c r="SCN14" s="4"/>
      <c r="SCO14" s="4"/>
      <c r="SCP14" s="4"/>
      <c r="SCQ14" s="4"/>
      <c r="SCR14" s="4"/>
      <c r="SCS14" s="4"/>
      <c r="SCT14" s="4"/>
      <c r="SCU14" s="4"/>
      <c r="SCY14" s="4"/>
      <c r="SCZ14" s="4"/>
      <c r="SDA14" s="4"/>
      <c r="SDB14" s="4"/>
      <c r="SDC14" s="4"/>
      <c r="SDD14" s="4"/>
      <c r="SDE14" s="4"/>
      <c r="SDF14" s="4"/>
      <c r="SDG14" s="4"/>
      <c r="SDH14" s="4"/>
      <c r="SDI14" s="4"/>
      <c r="SDJ14" s="4"/>
      <c r="SDN14" s="4"/>
      <c r="SDO14" s="4"/>
      <c r="SDP14" s="4"/>
      <c r="SDQ14" s="4"/>
      <c r="SDR14" s="4"/>
      <c r="SDS14" s="4"/>
      <c r="SDT14" s="4"/>
      <c r="SDU14" s="4"/>
      <c r="SDV14" s="4"/>
      <c r="SDW14" s="4"/>
      <c r="SDX14" s="4"/>
      <c r="SDY14" s="4"/>
      <c r="SEC14" s="4"/>
      <c r="SED14" s="4"/>
      <c r="SEE14" s="4"/>
      <c r="SEF14" s="4"/>
      <c r="SEG14" s="4"/>
      <c r="SEH14" s="4"/>
      <c r="SEI14" s="4"/>
      <c r="SEJ14" s="4"/>
      <c r="SEK14" s="4"/>
      <c r="SEL14" s="4"/>
      <c r="SEM14" s="4"/>
      <c r="SEN14" s="4"/>
      <c r="SER14" s="4"/>
      <c r="SES14" s="4"/>
      <c r="SET14" s="4"/>
      <c r="SEU14" s="4"/>
      <c r="SEV14" s="4"/>
      <c r="SEW14" s="4"/>
      <c r="SEX14" s="4"/>
      <c r="SEY14" s="4"/>
      <c r="SEZ14" s="4"/>
      <c r="SFA14" s="4"/>
      <c r="SFB14" s="4"/>
      <c r="SFC14" s="4"/>
      <c r="SFG14" s="4"/>
      <c r="SFH14" s="4"/>
      <c r="SFI14" s="4"/>
      <c r="SFJ14" s="4"/>
      <c r="SFK14" s="4"/>
      <c r="SFL14" s="4"/>
      <c r="SFM14" s="4"/>
      <c r="SFN14" s="4"/>
      <c r="SFO14" s="4"/>
      <c r="SFP14" s="4"/>
      <c r="SFQ14" s="4"/>
      <c r="SFR14" s="4"/>
      <c r="SFV14" s="4"/>
      <c r="SFW14" s="4"/>
      <c r="SFX14" s="4"/>
      <c r="SFY14" s="4"/>
      <c r="SFZ14" s="4"/>
      <c r="SGA14" s="4"/>
      <c r="SGB14" s="4"/>
      <c r="SGC14" s="4"/>
      <c r="SGD14" s="4"/>
      <c r="SGE14" s="4"/>
      <c r="SGF14" s="4"/>
      <c r="SGG14" s="4"/>
      <c r="SGK14" s="4"/>
      <c r="SGL14" s="4"/>
      <c r="SGM14" s="4"/>
      <c r="SGN14" s="4"/>
      <c r="SGO14" s="4"/>
      <c r="SGP14" s="4"/>
      <c r="SGQ14" s="4"/>
      <c r="SGR14" s="4"/>
      <c r="SGS14" s="4"/>
      <c r="SGT14" s="4"/>
      <c r="SGU14" s="4"/>
      <c r="SGV14" s="4"/>
      <c r="SGZ14" s="4"/>
      <c r="SHA14" s="4"/>
      <c r="SHB14" s="4"/>
      <c r="SHC14" s="4"/>
      <c r="SHD14" s="4"/>
      <c r="SHE14" s="4"/>
      <c r="SHF14" s="4"/>
      <c r="SHG14" s="4"/>
      <c r="SHH14" s="4"/>
      <c r="SHI14" s="4"/>
      <c r="SHJ14" s="4"/>
      <c r="SHK14" s="4"/>
      <c r="SHO14" s="4"/>
      <c r="SHP14" s="4"/>
      <c r="SHQ14" s="4"/>
      <c r="SHR14" s="4"/>
      <c r="SHS14" s="4"/>
      <c r="SHT14" s="4"/>
      <c r="SHU14" s="4"/>
      <c r="SHV14" s="4"/>
      <c r="SHW14" s="4"/>
      <c r="SHX14" s="4"/>
      <c r="SHY14" s="4"/>
      <c r="SHZ14" s="4"/>
      <c r="SID14" s="4"/>
      <c r="SIE14" s="4"/>
      <c r="SIF14" s="4"/>
      <c r="SIG14" s="4"/>
      <c r="SIH14" s="4"/>
      <c r="SII14" s="4"/>
      <c r="SIJ14" s="4"/>
      <c r="SIK14" s="4"/>
      <c r="SIL14" s="4"/>
      <c r="SIM14" s="4"/>
      <c r="SIN14" s="4"/>
      <c r="SIO14" s="4"/>
      <c r="SIS14" s="4"/>
      <c r="SIT14" s="4"/>
      <c r="SIU14" s="4"/>
      <c r="SIV14" s="4"/>
      <c r="SIW14" s="4"/>
      <c r="SIX14" s="4"/>
      <c r="SIY14" s="4"/>
      <c r="SIZ14" s="4"/>
      <c r="SJA14" s="4"/>
      <c r="SJB14" s="4"/>
      <c r="SJC14" s="4"/>
      <c r="SJD14" s="4"/>
      <c r="SJH14" s="4"/>
      <c r="SJI14" s="4"/>
      <c r="SJJ14" s="4"/>
      <c r="SJK14" s="4"/>
      <c r="SJL14" s="4"/>
      <c r="SJM14" s="4"/>
      <c r="SJN14" s="4"/>
      <c r="SJO14" s="4"/>
      <c r="SJP14" s="4"/>
      <c r="SJQ14" s="4"/>
      <c r="SJR14" s="4"/>
      <c r="SJS14" s="4"/>
      <c r="SJW14" s="4"/>
      <c r="SJX14" s="4"/>
      <c r="SJY14" s="4"/>
      <c r="SJZ14" s="4"/>
      <c r="SKA14" s="4"/>
      <c r="SKB14" s="4"/>
      <c r="SKC14" s="4"/>
      <c r="SKD14" s="4"/>
      <c r="SKE14" s="4"/>
      <c r="SKF14" s="4"/>
      <c r="SKG14" s="4"/>
      <c r="SKH14" s="4"/>
      <c r="SKL14" s="4"/>
      <c r="SKM14" s="4"/>
      <c r="SKN14" s="4"/>
      <c r="SKO14" s="4"/>
      <c r="SKP14" s="4"/>
      <c r="SKQ14" s="4"/>
      <c r="SKR14" s="4"/>
      <c r="SKS14" s="4"/>
      <c r="SKT14" s="4"/>
      <c r="SKU14" s="4"/>
      <c r="SKV14" s="4"/>
      <c r="SKW14" s="4"/>
      <c r="SLA14" s="4"/>
      <c r="SLB14" s="4"/>
      <c r="SLC14" s="4"/>
      <c r="SLD14" s="4"/>
      <c r="SLE14" s="4"/>
      <c r="SLF14" s="4"/>
      <c r="SLG14" s="4"/>
      <c r="SLH14" s="4"/>
      <c r="SLI14" s="4"/>
      <c r="SLJ14" s="4"/>
      <c r="SLK14" s="4"/>
      <c r="SLL14" s="4"/>
      <c r="SLP14" s="4"/>
      <c r="SLQ14" s="4"/>
      <c r="SLR14" s="4"/>
      <c r="SLS14" s="4"/>
      <c r="SLT14" s="4"/>
      <c r="SLU14" s="4"/>
      <c r="SLV14" s="4"/>
      <c r="SLW14" s="4"/>
      <c r="SLX14" s="4"/>
      <c r="SLY14" s="4"/>
      <c r="SLZ14" s="4"/>
      <c r="SMA14" s="4"/>
      <c r="SME14" s="4"/>
      <c r="SMF14" s="4"/>
      <c r="SMG14" s="4"/>
      <c r="SMH14" s="4"/>
      <c r="SMI14" s="4"/>
      <c r="SMJ14" s="4"/>
      <c r="SMK14" s="4"/>
      <c r="SML14" s="4"/>
      <c r="SMM14" s="4"/>
      <c r="SMN14" s="4"/>
      <c r="SMO14" s="4"/>
      <c r="SMP14" s="4"/>
      <c r="SMT14" s="4"/>
      <c r="SMU14" s="4"/>
      <c r="SMV14" s="4"/>
      <c r="SMW14" s="4"/>
      <c r="SMX14" s="4"/>
      <c r="SMY14" s="4"/>
      <c r="SMZ14" s="4"/>
      <c r="SNA14" s="4"/>
      <c r="SNB14" s="4"/>
      <c r="SNC14" s="4"/>
      <c r="SND14" s="4"/>
      <c r="SNE14" s="4"/>
      <c r="SNI14" s="4"/>
      <c r="SNJ14" s="4"/>
      <c r="SNK14" s="4"/>
      <c r="SNL14" s="4"/>
      <c r="SNM14" s="4"/>
      <c r="SNN14" s="4"/>
      <c r="SNO14" s="4"/>
      <c r="SNP14" s="4"/>
      <c r="SNQ14" s="4"/>
      <c r="SNR14" s="4"/>
      <c r="SNS14" s="4"/>
      <c r="SNT14" s="4"/>
      <c r="SNX14" s="4"/>
      <c r="SNY14" s="4"/>
      <c r="SNZ14" s="4"/>
      <c r="SOA14" s="4"/>
      <c r="SOB14" s="4"/>
      <c r="SOC14" s="4"/>
      <c r="SOD14" s="4"/>
      <c r="SOE14" s="4"/>
      <c r="SOF14" s="4"/>
      <c r="SOG14" s="4"/>
      <c r="SOH14" s="4"/>
      <c r="SOI14" s="4"/>
      <c r="SOM14" s="4"/>
      <c r="SON14" s="4"/>
      <c r="SOO14" s="4"/>
      <c r="SOP14" s="4"/>
      <c r="SOQ14" s="4"/>
      <c r="SOR14" s="4"/>
      <c r="SOS14" s="4"/>
      <c r="SOT14" s="4"/>
      <c r="SOU14" s="4"/>
      <c r="SOV14" s="4"/>
      <c r="SOW14" s="4"/>
      <c r="SOX14" s="4"/>
      <c r="SPB14" s="4"/>
      <c r="SPC14" s="4"/>
      <c r="SPD14" s="4"/>
      <c r="SPE14" s="4"/>
      <c r="SPF14" s="4"/>
      <c r="SPG14" s="4"/>
      <c r="SPH14" s="4"/>
      <c r="SPI14" s="4"/>
      <c r="SPJ14" s="4"/>
      <c r="SPK14" s="4"/>
      <c r="SPL14" s="4"/>
      <c r="SPM14" s="4"/>
      <c r="SPQ14" s="4"/>
      <c r="SPR14" s="4"/>
      <c r="SPS14" s="4"/>
      <c r="SPT14" s="4"/>
      <c r="SPU14" s="4"/>
      <c r="SPV14" s="4"/>
      <c r="SPW14" s="4"/>
      <c r="SPX14" s="4"/>
      <c r="SPY14" s="4"/>
      <c r="SPZ14" s="4"/>
      <c r="SQA14" s="4"/>
      <c r="SQB14" s="4"/>
      <c r="SQF14" s="4"/>
      <c r="SQG14" s="4"/>
      <c r="SQH14" s="4"/>
      <c r="SQI14" s="4"/>
      <c r="SQJ14" s="4"/>
      <c r="SQK14" s="4"/>
      <c r="SQL14" s="4"/>
      <c r="SQM14" s="4"/>
      <c r="SQN14" s="4"/>
      <c r="SQO14" s="4"/>
      <c r="SQP14" s="4"/>
      <c r="SQQ14" s="4"/>
      <c r="SQU14" s="4"/>
      <c r="SQV14" s="4"/>
      <c r="SQW14" s="4"/>
      <c r="SQX14" s="4"/>
      <c r="SQY14" s="4"/>
      <c r="SQZ14" s="4"/>
      <c r="SRA14" s="4"/>
      <c r="SRB14" s="4"/>
      <c r="SRC14" s="4"/>
      <c r="SRD14" s="4"/>
      <c r="SRE14" s="4"/>
      <c r="SRF14" s="4"/>
      <c r="SRJ14" s="4"/>
      <c r="SRK14" s="4"/>
      <c r="SRL14" s="4"/>
      <c r="SRM14" s="4"/>
      <c r="SRN14" s="4"/>
      <c r="SRO14" s="4"/>
      <c r="SRP14" s="4"/>
      <c r="SRQ14" s="4"/>
      <c r="SRR14" s="4"/>
      <c r="SRS14" s="4"/>
      <c r="SRT14" s="4"/>
      <c r="SRU14" s="4"/>
      <c r="SRY14" s="4"/>
      <c r="SRZ14" s="4"/>
      <c r="SSA14" s="4"/>
      <c r="SSB14" s="4"/>
      <c r="SSC14" s="4"/>
      <c r="SSD14" s="4"/>
      <c r="SSE14" s="4"/>
      <c r="SSF14" s="4"/>
      <c r="SSG14" s="4"/>
      <c r="SSH14" s="4"/>
      <c r="SSI14" s="4"/>
      <c r="SSJ14" s="4"/>
      <c r="SSN14" s="4"/>
      <c r="SSO14" s="4"/>
      <c r="SSP14" s="4"/>
      <c r="SSQ14" s="4"/>
      <c r="SSR14" s="4"/>
      <c r="SSS14" s="4"/>
      <c r="SST14" s="4"/>
      <c r="SSU14" s="4"/>
      <c r="SSV14" s="4"/>
      <c r="SSW14" s="4"/>
      <c r="SSX14" s="4"/>
      <c r="SSY14" s="4"/>
      <c r="STC14" s="4"/>
      <c r="STD14" s="4"/>
      <c r="STE14" s="4"/>
      <c r="STF14" s="4"/>
      <c r="STG14" s="4"/>
      <c r="STH14" s="4"/>
      <c r="STI14" s="4"/>
      <c r="STJ14" s="4"/>
      <c r="STK14" s="4"/>
      <c r="STL14" s="4"/>
      <c r="STM14" s="4"/>
      <c r="STN14" s="4"/>
      <c r="STR14" s="4"/>
      <c r="STS14" s="4"/>
      <c r="STT14" s="4"/>
      <c r="STU14" s="4"/>
      <c r="STV14" s="4"/>
      <c r="STW14" s="4"/>
      <c r="STX14" s="4"/>
      <c r="STY14" s="4"/>
      <c r="STZ14" s="4"/>
      <c r="SUA14" s="4"/>
      <c r="SUB14" s="4"/>
      <c r="SUC14" s="4"/>
      <c r="SUG14" s="4"/>
      <c r="SUH14" s="4"/>
      <c r="SUI14" s="4"/>
      <c r="SUJ14" s="4"/>
      <c r="SUK14" s="4"/>
      <c r="SUL14" s="4"/>
      <c r="SUM14" s="4"/>
      <c r="SUN14" s="4"/>
      <c r="SUO14" s="4"/>
      <c r="SUP14" s="4"/>
      <c r="SUQ14" s="4"/>
      <c r="SUR14" s="4"/>
      <c r="SUV14" s="4"/>
      <c r="SUW14" s="4"/>
      <c r="SUX14" s="4"/>
      <c r="SUY14" s="4"/>
      <c r="SUZ14" s="4"/>
      <c r="SVA14" s="4"/>
      <c r="SVB14" s="4"/>
      <c r="SVC14" s="4"/>
      <c r="SVD14" s="4"/>
      <c r="SVE14" s="4"/>
      <c r="SVF14" s="4"/>
      <c r="SVG14" s="4"/>
      <c r="SVK14" s="4"/>
      <c r="SVL14" s="4"/>
      <c r="SVM14" s="4"/>
      <c r="SVN14" s="4"/>
      <c r="SVO14" s="4"/>
      <c r="SVP14" s="4"/>
      <c r="SVQ14" s="4"/>
      <c r="SVR14" s="4"/>
      <c r="SVS14" s="4"/>
      <c r="SVT14" s="4"/>
      <c r="SVU14" s="4"/>
      <c r="SVV14" s="4"/>
      <c r="SVZ14" s="4"/>
      <c r="SWA14" s="4"/>
      <c r="SWB14" s="4"/>
      <c r="SWC14" s="4"/>
      <c r="SWD14" s="4"/>
      <c r="SWE14" s="4"/>
      <c r="SWF14" s="4"/>
      <c r="SWG14" s="4"/>
      <c r="SWH14" s="4"/>
      <c r="SWI14" s="4"/>
      <c r="SWJ14" s="4"/>
      <c r="SWK14" s="4"/>
      <c r="SWO14" s="4"/>
      <c r="SWP14" s="4"/>
      <c r="SWQ14" s="4"/>
      <c r="SWR14" s="4"/>
      <c r="SWS14" s="4"/>
      <c r="SWT14" s="4"/>
      <c r="SWU14" s="4"/>
      <c r="SWV14" s="4"/>
      <c r="SWW14" s="4"/>
      <c r="SWX14" s="4"/>
      <c r="SWY14" s="4"/>
      <c r="SWZ14" s="4"/>
      <c r="SXD14" s="4"/>
      <c r="SXE14" s="4"/>
      <c r="SXF14" s="4"/>
      <c r="SXG14" s="4"/>
      <c r="SXH14" s="4"/>
      <c r="SXI14" s="4"/>
      <c r="SXJ14" s="4"/>
      <c r="SXK14" s="4"/>
      <c r="SXL14" s="4"/>
      <c r="SXM14" s="4"/>
      <c r="SXN14" s="4"/>
      <c r="SXO14" s="4"/>
      <c r="SXS14" s="4"/>
      <c r="SXT14" s="4"/>
      <c r="SXU14" s="4"/>
      <c r="SXV14" s="4"/>
      <c r="SXW14" s="4"/>
      <c r="SXX14" s="4"/>
      <c r="SXY14" s="4"/>
      <c r="SXZ14" s="4"/>
      <c r="SYA14" s="4"/>
      <c r="SYB14" s="4"/>
      <c r="SYC14" s="4"/>
      <c r="SYD14" s="4"/>
      <c r="SYH14" s="4"/>
      <c r="SYI14" s="4"/>
      <c r="SYJ14" s="4"/>
      <c r="SYK14" s="4"/>
      <c r="SYL14" s="4"/>
      <c r="SYM14" s="4"/>
      <c r="SYN14" s="4"/>
      <c r="SYO14" s="4"/>
      <c r="SYP14" s="4"/>
      <c r="SYQ14" s="4"/>
      <c r="SYR14" s="4"/>
      <c r="SYS14" s="4"/>
      <c r="SYW14" s="4"/>
      <c r="SYX14" s="4"/>
      <c r="SYY14" s="4"/>
      <c r="SYZ14" s="4"/>
      <c r="SZA14" s="4"/>
      <c r="SZB14" s="4"/>
      <c r="SZC14" s="4"/>
      <c r="SZD14" s="4"/>
      <c r="SZE14" s="4"/>
      <c r="SZF14" s="4"/>
      <c r="SZG14" s="4"/>
      <c r="SZH14" s="4"/>
      <c r="SZL14" s="4"/>
      <c r="SZM14" s="4"/>
      <c r="SZN14" s="4"/>
      <c r="SZO14" s="4"/>
      <c r="SZP14" s="4"/>
      <c r="SZQ14" s="4"/>
      <c r="SZR14" s="4"/>
      <c r="SZS14" s="4"/>
      <c r="SZT14" s="4"/>
      <c r="SZU14" s="4"/>
      <c r="SZV14" s="4"/>
      <c r="SZW14" s="4"/>
      <c r="TAA14" s="4"/>
      <c r="TAB14" s="4"/>
      <c r="TAC14" s="4"/>
      <c r="TAD14" s="4"/>
      <c r="TAE14" s="4"/>
      <c r="TAF14" s="4"/>
      <c r="TAG14" s="4"/>
      <c r="TAH14" s="4"/>
      <c r="TAI14" s="4"/>
      <c r="TAJ14" s="4"/>
      <c r="TAK14" s="4"/>
      <c r="TAL14" s="4"/>
      <c r="TAP14" s="4"/>
      <c r="TAQ14" s="4"/>
      <c r="TAR14" s="4"/>
      <c r="TAS14" s="4"/>
      <c r="TAT14" s="4"/>
      <c r="TAU14" s="4"/>
      <c r="TAV14" s="4"/>
      <c r="TAW14" s="4"/>
      <c r="TAX14" s="4"/>
      <c r="TAY14" s="4"/>
      <c r="TAZ14" s="4"/>
      <c r="TBA14" s="4"/>
      <c r="TBE14" s="4"/>
      <c r="TBF14" s="4"/>
      <c r="TBG14" s="4"/>
      <c r="TBH14" s="4"/>
      <c r="TBI14" s="4"/>
      <c r="TBJ14" s="4"/>
      <c r="TBK14" s="4"/>
      <c r="TBL14" s="4"/>
      <c r="TBM14" s="4"/>
      <c r="TBN14" s="4"/>
      <c r="TBO14" s="4"/>
      <c r="TBP14" s="4"/>
      <c r="TBT14" s="4"/>
      <c r="TBU14" s="4"/>
      <c r="TBV14" s="4"/>
      <c r="TBW14" s="4"/>
      <c r="TBX14" s="4"/>
      <c r="TBY14" s="4"/>
      <c r="TBZ14" s="4"/>
      <c r="TCA14" s="4"/>
      <c r="TCB14" s="4"/>
      <c r="TCC14" s="4"/>
      <c r="TCD14" s="4"/>
      <c r="TCE14" s="4"/>
      <c r="TCI14" s="4"/>
      <c r="TCJ14" s="4"/>
      <c r="TCK14" s="4"/>
      <c r="TCL14" s="4"/>
      <c r="TCM14" s="4"/>
      <c r="TCN14" s="4"/>
      <c r="TCO14" s="4"/>
      <c r="TCP14" s="4"/>
      <c r="TCQ14" s="4"/>
      <c r="TCR14" s="4"/>
      <c r="TCS14" s="4"/>
      <c r="TCT14" s="4"/>
      <c r="TCX14" s="4"/>
      <c r="TCY14" s="4"/>
      <c r="TCZ14" s="4"/>
      <c r="TDA14" s="4"/>
      <c r="TDB14" s="4"/>
      <c r="TDC14" s="4"/>
      <c r="TDD14" s="4"/>
      <c r="TDE14" s="4"/>
      <c r="TDF14" s="4"/>
      <c r="TDG14" s="4"/>
      <c r="TDH14" s="4"/>
      <c r="TDI14" s="4"/>
      <c r="TDM14" s="4"/>
      <c r="TDN14" s="4"/>
      <c r="TDO14" s="4"/>
      <c r="TDP14" s="4"/>
      <c r="TDQ14" s="4"/>
      <c r="TDR14" s="4"/>
      <c r="TDS14" s="4"/>
      <c r="TDT14" s="4"/>
      <c r="TDU14" s="4"/>
      <c r="TDV14" s="4"/>
      <c r="TDW14" s="4"/>
      <c r="TDX14" s="4"/>
      <c r="TEB14" s="4"/>
      <c r="TEC14" s="4"/>
      <c r="TED14" s="4"/>
      <c r="TEE14" s="4"/>
      <c r="TEF14" s="4"/>
      <c r="TEG14" s="4"/>
      <c r="TEH14" s="4"/>
      <c r="TEI14" s="4"/>
      <c r="TEJ14" s="4"/>
      <c r="TEK14" s="4"/>
      <c r="TEL14" s="4"/>
      <c r="TEM14" s="4"/>
      <c r="TEQ14" s="4"/>
      <c r="TER14" s="4"/>
      <c r="TES14" s="4"/>
      <c r="TET14" s="4"/>
      <c r="TEU14" s="4"/>
      <c r="TEV14" s="4"/>
      <c r="TEW14" s="4"/>
      <c r="TEX14" s="4"/>
      <c r="TEY14" s="4"/>
      <c r="TEZ14" s="4"/>
      <c r="TFA14" s="4"/>
      <c r="TFB14" s="4"/>
      <c r="TFF14" s="4"/>
      <c r="TFG14" s="4"/>
      <c r="TFH14" s="4"/>
      <c r="TFI14" s="4"/>
      <c r="TFJ14" s="4"/>
      <c r="TFK14" s="4"/>
      <c r="TFL14" s="4"/>
      <c r="TFM14" s="4"/>
      <c r="TFN14" s="4"/>
      <c r="TFO14" s="4"/>
      <c r="TFP14" s="4"/>
      <c r="TFQ14" s="4"/>
      <c r="TFU14" s="4"/>
      <c r="TFV14" s="4"/>
      <c r="TFW14" s="4"/>
      <c r="TFX14" s="4"/>
      <c r="TFY14" s="4"/>
      <c r="TFZ14" s="4"/>
      <c r="TGA14" s="4"/>
      <c r="TGB14" s="4"/>
      <c r="TGC14" s="4"/>
      <c r="TGD14" s="4"/>
      <c r="TGE14" s="4"/>
      <c r="TGF14" s="4"/>
      <c r="TGJ14" s="4"/>
      <c r="TGK14" s="4"/>
      <c r="TGL14" s="4"/>
      <c r="TGM14" s="4"/>
      <c r="TGN14" s="4"/>
      <c r="TGO14" s="4"/>
      <c r="TGP14" s="4"/>
      <c r="TGQ14" s="4"/>
      <c r="TGR14" s="4"/>
      <c r="TGS14" s="4"/>
      <c r="TGT14" s="4"/>
      <c r="TGU14" s="4"/>
      <c r="TGY14" s="4"/>
      <c r="TGZ14" s="4"/>
      <c r="THA14" s="4"/>
      <c r="THB14" s="4"/>
      <c r="THC14" s="4"/>
      <c r="THD14" s="4"/>
      <c r="THE14" s="4"/>
      <c r="THF14" s="4"/>
      <c r="THG14" s="4"/>
      <c r="THH14" s="4"/>
      <c r="THI14" s="4"/>
      <c r="THJ14" s="4"/>
      <c r="THN14" s="4"/>
      <c r="THO14" s="4"/>
      <c r="THP14" s="4"/>
      <c r="THQ14" s="4"/>
      <c r="THR14" s="4"/>
      <c r="THS14" s="4"/>
      <c r="THT14" s="4"/>
      <c r="THU14" s="4"/>
      <c r="THV14" s="4"/>
      <c r="THW14" s="4"/>
      <c r="THX14" s="4"/>
      <c r="THY14" s="4"/>
      <c r="TIC14" s="4"/>
      <c r="TID14" s="4"/>
      <c r="TIE14" s="4"/>
      <c r="TIF14" s="4"/>
      <c r="TIG14" s="4"/>
      <c r="TIH14" s="4"/>
      <c r="TII14" s="4"/>
      <c r="TIJ14" s="4"/>
      <c r="TIK14" s="4"/>
      <c r="TIL14" s="4"/>
      <c r="TIM14" s="4"/>
      <c r="TIN14" s="4"/>
      <c r="TIR14" s="4"/>
      <c r="TIS14" s="4"/>
      <c r="TIT14" s="4"/>
      <c r="TIU14" s="4"/>
      <c r="TIV14" s="4"/>
      <c r="TIW14" s="4"/>
      <c r="TIX14" s="4"/>
      <c r="TIY14" s="4"/>
      <c r="TIZ14" s="4"/>
      <c r="TJA14" s="4"/>
      <c r="TJB14" s="4"/>
      <c r="TJC14" s="4"/>
      <c r="TJG14" s="4"/>
      <c r="TJH14" s="4"/>
      <c r="TJI14" s="4"/>
      <c r="TJJ14" s="4"/>
      <c r="TJK14" s="4"/>
      <c r="TJL14" s="4"/>
      <c r="TJM14" s="4"/>
      <c r="TJN14" s="4"/>
      <c r="TJO14" s="4"/>
      <c r="TJP14" s="4"/>
      <c r="TJQ14" s="4"/>
      <c r="TJR14" s="4"/>
      <c r="TJV14" s="4"/>
      <c r="TJW14" s="4"/>
      <c r="TJX14" s="4"/>
      <c r="TJY14" s="4"/>
      <c r="TJZ14" s="4"/>
      <c r="TKA14" s="4"/>
      <c r="TKB14" s="4"/>
      <c r="TKC14" s="4"/>
      <c r="TKD14" s="4"/>
      <c r="TKE14" s="4"/>
      <c r="TKF14" s="4"/>
      <c r="TKG14" s="4"/>
      <c r="TKK14" s="4"/>
      <c r="TKL14" s="4"/>
      <c r="TKM14" s="4"/>
      <c r="TKN14" s="4"/>
      <c r="TKO14" s="4"/>
      <c r="TKP14" s="4"/>
      <c r="TKQ14" s="4"/>
      <c r="TKR14" s="4"/>
      <c r="TKS14" s="4"/>
      <c r="TKT14" s="4"/>
      <c r="TKU14" s="4"/>
      <c r="TKV14" s="4"/>
      <c r="TKZ14" s="4"/>
      <c r="TLA14" s="4"/>
      <c r="TLB14" s="4"/>
      <c r="TLC14" s="4"/>
      <c r="TLD14" s="4"/>
      <c r="TLE14" s="4"/>
      <c r="TLF14" s="4"/>
      <c r="TLG14" s="4"/>
      <c r="TLH14" s="4"/>
      <c r="TLI14" s="4"/>
      <c r="TLJ14" s="4"/>
      <c r="TLK14" s="4"/>
      <c r="TLO14" s="4"/>
      <c r="TLP14" s="4"/>
      <c r="TLQ14" s="4"/>
      <c r="TLR14" s="4"/>
      <c r="TLS14" s="4"/>
      <c r="TLT14" s="4"/>
      <c r="TLU14" s="4"/>
      <c r="TLV14" s="4"/>
      <c r="TLW14" s="4"/>
      <c r="TLX14" s="4"/>
      <c r="TLY14" s="4"/>
      <c r="TLZ14" s="4"/>
      <c r="TMD14" s="4"/>
      <c r="TME14" s="4"/>
      <c r="TMF14" s="4"/>
      <c r="TMG14" s="4"/>
      <c r="TMH14" s="4"/>
      <c r="TMI14" s="4"/>
      <c r="TMJ14" s="4"/>
      <c r="TMK14" s="4"/>
      <c r="TML14" s="4"/>
      <c r="TMM14" s="4"/>
      <c r="TMN14" s="4"/>
      <c r="TMO14" s="4"/>
      <c r="TMS14" s="4"/>
      <c r="TMT14" s="4"/>
      <c r="TMU14" s="4"/>
      <c r="TMV14" s="4"/>
      <c r="TMW14" s="4"/>
      <c r="TMX14" s="4"/>
      <c r="TMY14" s="4"/>
      <c r="TMZ14" s="4"/>
      <c r="TNA14" s="4"/>
      <c r="TNB14" s="4"/>
      <c r="TNC14" s="4"/>
      <c r="TND14" s="4"/>
      <c r="TNH14" s="4"/>
      <c r="TNI14" s="4"/>
      <c r="TNJ14" s="4"/>
      <c r="TNK14" s="4"/>
      <c r="TNL14" s="4"/>
      <c r="TNM14" s="4"/>
      <c r="TNN14" s="4"/>
      <c r="TNO14" s="4"/>
      <c r="TNP14" s="4"/>
      <c r="TNQ14" s="4"/>
      <c r="TNR14" s="4"/>
      <c r="TNS14" s="4"/>
      <c r="TNW14" s="4"/>
      <c r="TNX14" s="4"/>
      <c r="TNY14" s="4"/>
      <c r="TNZ14" s="4"/>
      <c r="TOA14" s="4"/>
      <c r="TOB14" s="4"/>
      <c r="TOC14" s="4"/>
      <c r="TOD14" s="4"/>
      <c r="TOE14" s="4"/>
      <c r="TOF14" s="4"/>
      <c r="TOG14" s="4"/>
      <c r="TOH14" s="4"/>
      <c r="TOL14" s="4"/>
      <c r="TOM14" s="4"/>
      <c r="TON14" s="4"/>
      <c r="TOO14" s="4"/>
      <c r="TOP14" s="4"/>
      <c r="TOQ14" s="4"/>
      <c r="TOR14" s="4"/>
      <c r="TOS14" s="4"/>
      <c r="TOT14" s="4"/>
      <c r="TOU14" s="4"/>
      <c r="TOV14" s="4"/>
      <c r="TOW14" s="4"/>
      <c r="TPA14" s="4"/>
      <c r="TPB14" s="4"/>
      <c r="TPC14" s="4"/>
      <c r="TPD14" s="4"/>
      <c r="TPE14" s="4"/>
      <c r="TPF14" s="4"/>
      <c r="TPG14" s="4"/>
      <c r="TPH14" s="4"/>
      <c r="TPI14" s="4"/>
      <c r="TPJ14" s="4"/>
      <c r="TPK14" s="4"/>
      <c r="TPL14" s="4"/>
      <c r="TPP14" s="4"/>
      <c r="TPQ14" s="4"/>
      <c r="TPR14" s="4"/>
      <c r="TPS14" s="4"/>
      <c r="TPT14" s="4"/>
      <c r="TPU14" s="4"/>
      <c r="TPV14" s="4"/>
      <c r="TPW14" s="4"/>
      <c r="TPX14" s="4"/>
      <c r="TPY14" s="4"/>
      <c r="TPZ14" s="4"/>
      <c r="TQA14" s="4"/>
      <c r="TQE14" s="4"/>
      <c r="TQF14" s="4"/>
      <c r="TQG14" s="4"/>
      <c r="TQH14" s="4"/>
      <c r="TQI14" s="4"/>
      <c r="TQJ14" s="4"/>
      <c r="TQK14" s="4"/>
      <c r="TQL14" s="4"/>
      <c r="TQM14" s="4"/>
      <c r="TQN14" s="4"/>
      <c r="TQO14" s="4"/>
      <c r="TQP14" s="4"/>
      <c r="TQT14" s="4"/>
      <c r="TQU14" s="4"/>
      <c r="TQV14" s="4"/>
      <c r="TQW14" s="4"/>
      <c r="TQX14" s="4"/>
      <c r="TQY14" s="4"/>
      <c r="TQZ14" s="4"/>
      <c r="TRA14" s="4"/>
      <c r="TRB14" s="4"/>
      <c r="TRC14" s="4"/>
      <c r="TRD14" s="4"/>
      <c r="TRE14" s="4"/>
      <c r="TRI14" s="4"/>
      <c r="TRJ14" s="4"/>
      <c r="TRK14" s="4"/>
      <c r="TRL14" s="4"/>
      <c r="TRM14" s="4"/>
      <c r="TRN14" s="4"/>
      <c r="TRO14" s="4"/>
      <c r="TRP14" s="4"/>
      <c r="TRQ14" s="4"/>
      <c r="TRR14" s="4"/>
      <c r="TRS14" s="4"/>
      <c r="TRT14" s="4"/>
      <c r="TRX14" s="4"/>
      <c r="TRY14" s="4"/>
      <c r="TRZ14" s="4"/>
      <c r="TSA14" s="4"/>
      <c r="TSB14" s="4"/>
      <c r="TSC14" s="4"/>
      <c r="TSD14" s="4"/>
      <c r="TSE14" s="4"/>
      <c r="TSF14" s="4"/>
      <c r="TSG14" s="4"/>
      <c r="TSH14" s="4"/>
      <c r="TSI14" s="4"/>
      <c r="TSM14" s="4"/>
      <c r="TSN14" s="4"/>
      <c r="TSO14" s="4"/>
      <c r="TSP14" s="4"/>
      <c r="TSQ14" s="4"/>
      <c r="TSR14" s="4"/>
      <c r="TSS14" s="4"/>
      <c r="TST14" s="4"/>
      <c r="TSU14" s="4"/>
      <c r="TSV14" s="4"/>
      <c r="TSW14" s="4"/>
      <c r="TSX14" s="4"/>
      <c r="TTB14" s="4"/>
      <c r="TTC14" s="4"/>
      <c r="TTD14" s="4"/>
      <c r="TTE14" s="4"/>
      <c r="TTF14" s="4"/>
      <c r="TTG14" s="4"/>
      <c r="TTH14" s="4"/>
      <c r="TTI14" s="4"/>
      <c r="TTJ14" s="4"/>
      <c r="TTK14" s="4"/>
      <c r="TTL14" s="4"/>
      <c r="TTM14" s="4"/>
      <c r="TTQ14" s="4"/>
      <c r="TTR14" s="4"/>
      <c r="TTS14" s="4"/>
      <c r="TTT14" s="4"/>
      <c r="TTU14" s="4"/>
      <c r="TTV14" s="4"/>
      <c r="TTW14" s="4"/>
      <c r="TTX14" s="4"/>
      <c r="TTY14" s="4"/>
      <c r="TTZ14" s="4"/>
      <c r="TUA14" s="4"/>
      <c r="TUB14" s="4"/>
      <c r="TUF14" s="4"/>
      <c r="TUG14" s="4"/>
      <c r="TUH14" s="4"/>
      <c r="TUI14" s="4"/>
      <c r="TUJ14" s="4"/>
      <c r="TUK14" s="4"/>
      <c r="TUL14" s="4"/>
      <c r="TUM14" s="4"/>
      <c r="TUN14" s="4"/>
      <c r="TUO14" s="4"/>
      <c r="TUP14" s="4"/>
      <c r="TUQ14" s="4"/>
      <c r="TUU14" s="4"/>
      <c r="TUV14" s="4"/>
      <c r="TUW14" s="4"/>
      <c r="TUX14" s="4"/>
      <c r="TUY14" s="4"/>
      <c r="TUZ14" s="4"/>
      <c r="TVA14" s="4"/>
      <c r="TVB14" s="4"/>
      <c r="TVC14" s="4"/>
      <c r="TVD14" s="4"/>
      <c r="TVE14" s="4"/>
      <c r="TVF14" s="4"/>
      <c r="TVJ14" s="4"/>
      <c r="TVK14" s="4"/>
      <c r="TVL14" s="4"/>
      <c r="TVM14" s="4"/>
      <c r="TVN14" s="4"/>
      <c r="TVO14" s="4"/>
      <c r="TVP14" s="4"/>
      <c r="TVQ14" s="4"/>
      <c r="TVR14" s="4"/>
      <c r="TVS14" s="4"/>
      <c r="TVT14" s="4"/>
      <c r="TVU14" s="4"/>
      <c r="TVY14" s="4"/>
      <c r="TVZ14" s="4"/>
      <c r="TWA14" s="4"/>
      <c r="TWB14" s="4"/>
      <c r="TWC14" s="4"/>
      <c r="TWD14" s="4"/>
      <c r="TWE14" s="4"/>
      <c r="TWF14" s="4"/>
      <c r="TWG14" s="4"/>
      <c r="TWH14" s="4"/>
      <c r="TWI14" s="4"/>
      <c r="TWJ14" s="4"/>
      <c r="TWN14" s="4"/>
      <c r="TWO14" s="4"/>
      <c r="TWP14" s="4"/>
      <c r="TWQ14" s="4"/>
      <c r="TWR14" s="4"/>
      <c r="TWS14" s="4"/>
      <c r="TWT14" s="4"/>
      <c r="TWU14" s="4"/>
      <c r="TWV14" s="4"/>
      <c r="TWW14" s="4"/>
      <c r="TWX14" s="4"/>
      <c r="TWY14" s="4"/>
      <c r="TXC14" s="4"/>
      <c r="TXD14" s="4"/>
      <c r="TXE14" s="4"/>
      <c r="TXF14" s="4"/>
      <c r="TXG14" s="4"/>
      <c r="TXH14" s="4"/>
      <c r="TXI14" s="4"/>
      <c r="TXJ14" s="4"/>
      <c r="TXK14" s="4"/>
      <c r="TXL14" s="4"/>
      <c r="TXM14" s="4"/>
      <c r="TXN14" s="4"/>
      <c r="TXR14" s="4"/>
      <c r="TXS14" s="4"/>
      <c r="TXT14" s="4"/>
      <c r="TXU14" s="4"/>
      <c r="TXV14" s="4"/>
      <c r="TXW14" s="4"/>
      <c r="TXX14" s="4"/>
      <c r="TXY14" s="4"/>
      <c r="TXZ14" s="4"/>
      <c r="TYA14" s="4"/>
      <c r="TYB14" s="4"/>
      <c r="TYC14" s="4"/>
      <c r="TYG14" s="4"/>
      <c r="TYH14" s="4"/>
      <c r="TYI14" s="4"/>
      <c r="TYJ14" s="4"/>
      <c r="TYK14" s="4"/>
      <c r="TYL14" s="4"/>
      <c r="TYM14" s="4"/>
      <c r="TYN14" s="4"/>
      <c r="TYO14" s="4"/>
      <c r="TYP14" s="4"/>
      <c r="TYQ14" s="4"/>
      <c r="TYR14" s="4"/>
      <c r="TYV14" s="4"/>
      <c r="TYW14" s="4"/>
      <c r="TYX14" s="4"/>
      <c r="TYY14" s="4"/>
      <c r="TYZ14" s="4"/>
      <c r="TZA14" s="4"/>
      <c r="TZB14" s="4"/>
      <c r="TZC14" s="4"/>
      <c r="TZD14" s="4"/>
      <c r="TZE14" s="4"/>
      <c r="TZF14" s="4"/>
      <c r="TZG14" s="4"/>
      <c r="TZK14" s="4"/>
      <c r="TZL14" s="4"/>
      <c r="TZM14" s="4"/>
      <c r="TZN14" s="4"/>
      <c r="TZO14" s="4"/>
      <c r="TZP14" s="4"/>
      <c r="TZQ14" s="4"/>
      <c r="TZR14" s="4"/>
      <c r="TZS14" s="4"/>
      <c r="TZT14" s="4"/>
      <c r="TZU14" s="4"/>
      <c r="TZV14" s="4"/>
      <c r="TZZ14" s="4"/>
      <c r="UAA14" s="4"/>
      <c r="UAB14" s="4"/>
      <c r="UAC14" s="4"/>
      <c r="UAD14" s="4"/>
      <c r="UAE14" s="4"/>
      <c r="UAF14" s="4"/>
      <c r="UAG14" s="4"/>
      <c r="UAH14" s="4"/>
      <c r="UAI14" s="4"/>
      <c r="UAJ14" s="4"/>
      <c r="UAK14" s="4"/>
      <c r="UAO14" s="4"/>
      <c r="UAP14" s="4"/>
      <c r="UAQ14" s="4"/>
      <c r="UAR14" s="4"/>
      <c r="UAS14" s="4"/>
      <c r="UAT14" s="4"/>
      <c r="UAU14" s="4"/>
      <c r="UAV14" s="4"/>
      <c r="UAW14" s="4"/>
      <c r="UAX14" s="4"/>
      <c r="UAY14" s="4"/>
      <c r="UAZ14" s="4"/>
      <c r="UBD14" s="4"/>
      <c r="UBE14" s="4"/>
      <c r="UBF14" s="4"/>
      <c r="UBG14" s="4"/>
      <c r="UBH14" s="4"/>
      <c r="UBI14" s="4"/>
      <c r="UBJ14" s="4"/>
      <c r="UBK14" s="4"/>
      <c r="UBL14" s="4"/>
      <c r="UBM14" s="4"/>
      <c r="UBN14" s="4"/>
      <c r="UBO14" s="4"/>
      <c r="UBS14" s="4"/>
      <c r="UBT14" s="4"/>
      <c r="UBU14" s="4"/>
      <c r="UBV14" s="4"/>
      <c r="UBW14" s="4"/>
      <c r="UBX14" s="4"/>
      <c r="UBY14" s="4"/>
      <c r="UBZ14" s="4"/>
      <c r="UCA14" s="4"/>
      <c r="UCB14" s="4"/>
      <c r="UCC14" s="4"/>
      <c r="UCD14" s="4"/>
      <c r="UCH14" s="4"/>
      <c r="UCI14" s="4"/>
      <c r="UCJ14" s="4"/>
      <c r="UCK14" s="4"/>
      <c r="UCL14" s="4"/>
      <c r="UCM14" s="4"/>
      <c r="UCN14" s="4"/>
      <c r="UCO14" s="4"/>
      <c r="UCP14" s="4"/>
      <c r="UCQ14" s="4"/>
      <c r="UCR14" s="4"/>
      <c r="UCS14" s="4"/>
      <c r="UCW14" s="4"/>
      <c r="UCX14" s="4"/>
      <c r="UCY14" s="4"/>
      <c r="UCZ14" s="4"/>
      <c r="UDA14" s="4"/>
      <c r="UDB14" s="4"/>
      <c r="UDC14" s="4"/>
      <c r="UDD14" s="4"/>
      <c r="UDE14" s="4"/>
      <c r="UDF14" s="4"/>
      <c r="UDG14" s="4"/>
      <c r="UDH14" s="4"/>
      <c r="UDL14" s="4"/>
      <c r="UDM14" s="4"/>
      <c r="UDN14" s="4"/>
      <c r="UDO14" s="4"/>
      <c r="UDP14" s="4"/>
      <c r="UDQ14" s="4"/>
      <c r="UDR14" s="4"/>
      <c r="UDS14" s="4"/>
      <c r="UDT14" s="4"/>
      <c r="UDU14" s="4"/>
      <c r="UDV14" s="4"/>
      <c r="UDW14" s="4"/>
      <c r="UEA14" s="4"/>
      <c r="UEB14" s="4"/>
      <c r="UEC14" s="4"/>
      <c r="UED14" s="4"/>
      <c r="UEE14" s="4"/>
      <c r="UEF14" s="4"/>
      <c r="UEG14" s="4"/>
      <c r="UEH14" s="4"/>
      <c r="UEI14" s="4"/>
      <c r="UEJ14" s="4"/>
      <c r="UEK14" s="4"/>
      <c r="UEL14" s="4"/>
      <c r="UEP14" s="4"/>
      <c r="UEQ14" s="4"/>
      <c r="UER14" s="4"/>
      <c r="UES14" s="4"/>
      <c r="UET14" s="4"/>
      <c r="UEU14" s="4"/>
      <c r="UEV14" s="4"/>
      <c r="UEW14" s="4"/>
      <c r="UEX14" s="4"/>
      <c r="UEY14" s="4"/>
      <c r="UEZ14" s="4"/>
      <c r="UFA14" s="4"/>
      <c r="UFE14" s="4"/>
      <c r="UFF14" s="4"/>
      <c r="UFG14" s="4"/>
      <c r="UFH14" s="4"/>
      <c r="UFI14" s="4"/>
      <c r="UFJ14" s="4"/>
      <c r="UFK14" s="4"/>
      <c r="UFL14" s="4"/>
      <c r="UFM14" s="4"/>
      <c r="UFN14" s="4"/>
      <c r="UFO14" s="4"/>
      <c r="UFP14" s="4"/>
      <c r="UFT14" s="4"/>
      <c r="UFU14" s="4"/>
      <c r="UFV14" s="4"/>
      <c r="UFW14" s="4"/>
      <c r="UFX14" s="4"/>
      <c r="UFY14" s="4"/>
      <c r="UFZ14" s="4"/>
      <c r="UGA14" s="4"/>
      <c r="UGB14" s="4"/>
      <c r="UGC14" s="4"/>
      <c r="UGD14" s="4"/>
      <c r="UGE14" s="4"/>
      <c r="UGI14" s="4"/>
      <c r="UGJ14" s="4"/>
      <c r="UGK14" s="4"/>
      <c r="UGL14" s="4"/>
      <c r="UGM14" s="4"/>
      <c r="UGN14" s="4"/>
      <c r="UGO14" s="4"/>
      <c r="UGP14" s="4"/>
      <c r="UGQ14" s="4"/>
      <c r="UGR14" s="4"/>
      <c r="UGS14" s="4"/>
      <c r="UGT14" s="4"/>
      <c r="UGX14" s="4"/>
      <c r="UGY14" s="4"/>
      <c r="UGZ14" s="4"/>
      <c r="UHA14" s="4"/>
      <c r="UHB14" s="4"/>
      <c r="UHC14" s="4"/>
      <c r="UHD14" s="4"/>
      <c r="UHE14" s="4"/>
      <c r="UHF14" s="4"/>
      <c r="UHG14" s="4"/>
      <c r="UHH14" s="4"/>
      <c r="UHI14" s="4"/>
      <c r="UHM14" s="4"/>
      <c r="UHN14" s="4"/>
      <c r="UHO14" s="4"/>
      <c r="UHP14" s="4"/>
      <c r="UHQ14" s="4"/>
      <c r="UHR14" s="4"/>
      <c r="UHS14" s="4"/>
      <c r="UHT14" s="4"/>
      <c r="UHU14" s="4"/>
      <c r="UHV14" s="4"/>
      <c r="UHW14" s="4"/>
      <c r="UHX14" s="4"/>
      <c r="UIB14" s="4"/>
      <c r="UIC14" s="4"/>
      <c r="UID14" s="4"/>
      <c r="UIE14" s="4"/>
      <c r="UIF14" s="4"/>
      <c r="UIG14" s="4"/>
      <c r="UIH14" s="4"/>
      <c r="UII14" s="4"/>
      <c r="UIJ14" s="4"/>
      <c r="UIK14" s="4"/>
      <c r="UIL14" s="4"/>
      <c r="UIM14" s="4"/>
      <c r="UIQ14" s="4"/>
      <c r="UIR14" s="4"/>
      <c r="UIS14" s="4"/>
      <c r="UIT14" s="4"/>
      <c r="UIU14" s="4"/>
      <c r="UIV14" s="4"/>
      <c r="UIW14" s="4"/>
      <c r="UIX14" s="4"/>
      <c r="UIY14" s="4"/>
      <c r="UIZ14" s="4"/>
      <c r="UJA14" s="4"/>
      <c r="UJB14" s="4"/>
      <c r="UJF14" s="4"/>
      <c r="UJG14" s="4"/>
      <c r="UJH14" s="4"/>
      <c r="UJI14" s="4"/>
      <c r="UJJ14" s="4"/>
      <c r="UJK14" s="4"/>
      <c r="UJL14" s="4"/>
      <c r="UJM14" s="4"/>
      <c r="UJN14" s="4"/>
      <c r="UJO14" s="4"/>
      <c r="UJP14" s="4"/>
      <c r="UJQ14" s="4"/>
      <c r="UJU14" s="4"/>
      <c r="UJV14" s="4"/>
      <c r="UJW14" s="4"/>
      <c r="UJX14" s="4"/>
      <c r="UJY14" s="4"/>
      <c r="UJZ14" s="4"/>
      <c r="UKA14" s="4"/>
      <c r="UKB14" s="4"/>
      <c r="UKC14" s="4"/>
      <c r="UKD14" s="4"/>
      <c r="UKE14" s="4"/>
      <c r="UKF14" s="4"/>
      <c r="UKJ14" s="4"/>
      <c r="UKK14" s="4"/>
      <c r="UKL14" s="4"/>
      <c r="UKM14" s="4"/>
      <c r="UKN14" s="4"/>
      <c r="UKO14" s="4"/>
      <c r="UKP14" s="4"/>
      <c r="UKQ14" s="4"/>
      <c r="UKR14" s="4"/>
      <c r="UKS14" s="4"/>
      <c r="UKT14" s="4"/>
      <c r="UKU14" s="4"/>
      <c r="UKY14" s="4"/>
      <c r="UKZ14" s="4"/>
      <c r="ULA14" s="4"/>
      <c r="ULB14" s="4"/>
      <c r="ULC14" s="4"/>
      <c r="ULD14" s="4"/>
      <c r="ULE14" s="4"/>
      <c r="ULF14" s="4"/>
      <c r="ULG14" s="4"/>
      <c r="ULH14" s="4"/>
      <c r="ULI14" s="4"/>
      <c r="ULJ14" s="4"/>
      <c r="ULN14" s="4"/>
      <c r="ULO14" s="4"/>
      <c r="ULP14" s="4"/>
      <c r="ULQ14" s="4"/>
      <c r="ULR14" s="4"/>
      <c r="ULS14" s="4"/>
      <c r="ULT14" s="4"/>
      <c r="ULU14" s="4"/>
      <c r="ULV14" s="4"/>
      <c r="ULW14" s="4"/>
      <c r="ULX14" s="4"/>
      <c r="ULY14" s="4"/>
      <c r="UMC14" s="4"/>
      <c r="UMD14" s="4"/>
      <c r="UME14" s="4"/>
      <c r="UMF14" s="4"/>
      <c r="UMG14" s="4"/>
      <c r="UMH14" s="4"/>
      <c r="UMI14" s="4"/>
      <c r="UMJ14" s="4"/>
      <c r="UMK14" s="4"/>
      <c r="UML14" s="4"/>
      <c r="UMM14" s="4"/>
      <c r="UMN14" s="4"/>
      <c r="UMR14" s="4"/>
      <c r="UMS14" s="4"/>
      <c r="UMT14" s="4"/>
      <c r="UMU14" s="4"/>
      <c r="UMV14" s="4"/>
      <c r="UMW14" s="4"/>
      <c r="UMX14" s="4"/>
      <c r="UMY14" s="4"/>
      <c r="UMZ14" s="4"/>
      <c r="UNA14" s="4"/>
      <c r="UNB14" s="4"/>
      <c r="UNC14" s="4"/>
      <c r="UNG14" s="4"/>
      <c r="UNH14" s="4"/>
      <c r="UNI14" s="4"/>
      <c r="UNJ14" s="4"/>
      <c r="UNK14" s="4"/>
      <c r="UNL14" s="4"/>
      <c r="UNM14" s="4"/>
      <c r="UNN14" s="4"/>
      <c r="UNO14" s="4"/>
      <c r="UNP14" s="4"/>
      <c r="UNQ14" s="4"/>
      <c r="UNR14" s="4"/>
      <c r="UNV14" s="4"/>
      <c r="UNW14" s="4"/>
      <c r="UNX14" s="4"/>
      <c r="UNY14" s="4"/>
      <c r="UNZ14" s="4"/>
      <c r="UOA14" s="4"/>
      <c r="UOB14" s="4"/>
      <c r="UOC14" s="4"/>
      <c r="UOD14" s="4"/>
      <c r="UOE14" s="4"/>
      <c r="UOF14" s="4"/>
      <c r="UOG14" s="4"/>
      <c r="UOK14" s="4"/>
      <c r="UOL14" s="4"/>
      <c r="UOM14" s="4"/>
      <c r="UON14" s="4"/>
      <c r="UOO14" s="4"/>
      <c r="UOP14" s="4"/>
      <c r="UOQ14" s="4"/>
      <c r="UOR14" s="4"/>
      <c r="UOS14" s="4"/>
      <c r="UOT14" s="4"/>
      <c r="UOU14" s="4"/>
      <c r="UOV14" s="4"/>
      <c r="UOZ14" s="4"/>
      <c r="UPA14" s="4"/>
      <c r="UPB14" s="4"/>
      <c r="UPC14" s="4"/>
      <c r="UPD14" s="4"/>
      <c r="UPE14" s="4"/>
      <c r="UPF14" s="4"/>
      <c r="UPG14" s="4"/>
      <c r="UPH14" s="4"/>
      <c r="UPI14" s="4"/>
      <c r="UPJ14" s="4"/>
      <c r="UPK14" s="4"/>
      <c r="UPO14" s="4"/>
      <c r="UPP14" s="4"/>
      <c r="UPQ14" s="4"/>
      <c r="UPR14" s="4"/>
      <c r="UPS14" s="4"/>
      <c r="UPT14" s="4"/>
      <c r="UPU14" s="4"/>
      <c r="UPV14" s="4"/>
      <c r="UPW14" s="4"/>
      <c r="UPX14" s="4"/>
      <c r="UPY14" s="4"/>
      <c r="UPZ14" s="4"/>
      <c r="UQD14" s="4"/>
      <c r="UQE14" s="4"/>
      <c r="UQF14" s="4"/>
      <c r="UQG14" s="4"/>
      <c r="UQH14" s="4"/>
      <c r="UQI14" s="4"/>
      <c r="UQJ14" s="4"/>
      <c r="UQK14" s="4"/>
      <c r="UQL14" s="4"/>
      <c r="UQM14" s="4"/>
      <c r="UQN14" s="4"/>
      <c r="UQO14" s="4"/>
      <c r="UQS14" s="4"/>
      <c r="UQT14" s="4"/>
      <c r="UQU14" s="4"/>
      <c r="UQV14" s="4"/>
      <c r="UQW14" s="4"/>
      <c r="UQX14" s="4"/>
      <c r="UQY14" s="4"/>
      <c r="UQZ14" s="4"/>
      <c r="URA14" s="4"/>
      <c r="URB14" s="4"/>
      <c r="URC14" s="4"/>
      <c r="URD14" s="4"/>
      <c r="URH14" s="4"/>
      <c r="URI14" s="4"/>
      <c r="URJ14" s="4"/>
      <c r="URK14" s="4"/>
      <c r="URL14" s="4"/>
      <c r="URM14" s="4"/>
      <c r="URN14" s="4"/>
      <c r="URO14" s="4"/>
      <c r="URP14" s="4"/>
      <c r="URQ14" s="4"/>
      <c r="URR14" s="4"/>
      <c r="URS14" s="4"/>
      <c r="URW14" s="4"/>
      <c r="URX14" s="4"/>
      <c r="URY14" s="4"/>
      <c r="URZ14" s="4"/>
      <c r="USA14" s="4"/>
      <c r="USB14" s="4"/>
      <c r="USC14" s="4"/>
      <c r="USD14" s="4"/>
      <c r="USE14" s="4"/>
      <c r="USF14" s="4"/>
      <c r="USG14" s="4"/>
      <c r="USH14" s="4"/>
      <c r="USL14" s="4"/>
      <c r="USM14" s="4"/>
      <c r="USN14" s="4"/>
      <c r="USO14" s="4"/>
      <c r="USP14" s="4"/>
      <c r="USQ14" s="4"/>
      <c r="USR14" s="4"/>
      <c r="USS14" s="4"/>
      <c r="UST14" s="4"/>
      <c r="USU14" s="4"/>
      <c r="USV14" s="4"/>
      <c r="USW14" s="4"/>
      <c r="UTA14" s="4"/>
      <c r="UTB14" s="4"/>
      <c r="UTC14" s="4"/>
      <c r="UTD14" s="4"/>
      <c r="UTE14" s="4"/>
      <c r="UTF14" s="4"/>
      <c r="UTG14" s="4"/>
      <c r="UTH14" s="4"/>
      <c r="UTI14" s="4"/>
      <c r="UTJ14" s="4"/>
      <c r="UTK14" s="4"/>
      <c r="UTL14" s="4"/>
      <c r="UTP14" s="4"/>
      <c r="UTQ14" s="4"/>
      <c r="UTR14" s="4"/>
      <c r="UTS14" s="4"/>
      <c r="UTT14" s="4"/>
      <c r="UTU14" s="4"/>
      <c r="UTV14" s="4"/>
      <c r="UTW14" s="4"/>
      <c r="UTX14" s="4"/>
      <c r="UTY14" s="4"/>
      <c r="UTZ14" s="4"/>
      <c r="UUA14" s="4"/>
      <c r="UUE14" s="4"/>
      <c r="UUF14" s="4"/>
      <c r="UUG14" s="4"/>
      <c r="UUH14" s="4"/>
      <c r="UUI14" s="4"/>
      <c r="UUJ14" s="4"/>
      <c r="UUK14" s="4"/>
      <c r="UUL14" s="4"/>
      <c r="UUM14" s="4"/>
      <c r="UUN14" s="4"/>
      <c r="UUO14" s="4"/>
      <c r="UUP14" s="4"/>
      <c r="UUT14" s="4"/>
      <c r="UUU14" s="4"/>
      <c r="UUV14" s="4"/>
      <c r="UUW14" s="4"/>
      <c r="UUX14" s="4"/>
      <c r="UUY14" s="4"/>
      <c r="UUZ14" s="4"/>
      <c r="UVA14" s="4"/>
      <c r="UVB14" s="4"/>
      <c r="UVC14" s="4"/>
      <c r="UVD14" s="4"/>
      <c r="UVE14" s="4"/>
      <c r="UVI14" s="4"/>
      <c r="UVJ14" s="4"/>
      <c r="UVK14" s="4"/>
      <c r="UVL14" s="4"/>
      <c r="UVM14" s="4"/>
      <c r="UVN14" s="4"/>
      <c r="UVO14" s="4"/>
      <c r="UVP14" s="4"/>
      <c r="UVQ14" s="4"/>
      <c r="UVR14" s="4"/>
      <c r="UVS14" s="4"/>
      <c r="UVT14" s="4"/>
      <c r="UVX14" s="4"/>
      <c r="UVY14" s="4"/>
      <c r="UVZ14" s="4"/>
      <c r="UWA14" s="4"/>
      <c r="UWB14" s="4"/>
      <c r="UWC14" s="4"/>
      <c r="UWD14" s="4"/>
      <c r="UWE14" s="4"/>
      <c r="UWF14" s="4"/>
      <c r="UWG14" s="4"/>
      <c r="UWH14" s="4"/>
      <c r="UWI14" s="4"/>
      <c r="UWM14" s="4"/>
      <c r="UWN14" s="4"/>
      <c r="UWO14" s="4"/>
      <c r="UWP14" s="4"/>
      <c r="UWQ14" s="4"/>
      <c r="UWR14" s="4"/>
      <c r="UWS14" s="4"/>
      <c r="UWT14" s="4"/>
      <c r="UWU14" s="4"/>
      <c r="UWV14" s="4"/>
      <c r="UWW14" s="4"/>
      <c r="UWX14" s="4"/>
      <c r="UXB14" s="4"/>
      <c r="UXC14" s="4"/>
      <c r="UXD14" s="4"/>
      <c r="UXE14" s="4"/>
      <c r="UXF14" s="4"/>
      <c r="UXG14" s="4"/>
      <c r="UXH14" s="4"/>
      <c r="UXI14" s="4"/>
      <c r="UXJ14" s="4"/>
      <c r="UXK14" s="4"/>
      <c r="UXL14" s="4"/>
      <c r="UXM14" s="4"/>
      <c r="UXQ14" s="4"/>
      <c r="UXR14" s="4"/>
      <c r="UXS14" s="4"/>
      <c r="UXT14" s="4"/>
      <c r="UXU14" s="4"/>
      <c r="UXV14" s="4"/>
      <c r="UXW14" s="4"/>
      <c r="UXX14" s="4"/>
      <c r="UXY14" s="4"/>
      <c r="UXZ14" s="4"/>
      <c r="UYA14" s="4"/>
      <c r="UYB14" s="4"/>
      <c r="UYF14" s="4"/>
      <c r="UYG14" s="4"/>
      <c r="UYH14" s="4"/>
      <c r="UYI14" s="4"/>
      <c r="UYJ14" s="4"/>
      <c r="UYK14" s="4"/>
      <c r="UYL14" s="4"/>
      <c r="UYM14" s="4"/>
      <c r="UYN14" s="4"/>
      <c r="UYO14" s="4"/>
      <c r="UYP14" s="4"/>
      <c r="UYQ14" s="4"/>
      <c r="UYU14" s="4"/>
      <c r="UYV14" s="4"/>
      <c r="UYW14" s="4"/>
      <c r="UYX14" s="4"/>
      <c r="UYY14" s="4"/>
      <c r="UYZ14" s="4"/>
      <c r="UZA14" s="4"/>
      <c r="UZB14" s="4"/>
      <c r="UZC14" s="4"/>
      <c r="UZD14" s="4"/>
      <c r="UZE14" s="4"/>
      <c r="UZF14" s="4"/>
      <c r="UZJ14" s="4"/>
      <c r="UZK14" s="4"/>
      <c r="UZL14" s="4"/>
      <c r="UZM14" s="4"/>
      <c r="UZN14" s="4"/>
      <c r="UZO14" s="4"/>
      <c r="UZP14" s="4"/>
      <c r="UZQ14" s="4"/>
      <c r="UZR14" s="4"/>
      <c r="UZS14" s="4"/>
      <c r="UZT14" s="4"/>
      <c r="UZU14" s="4"/>
      <c r="UZY14" s="4"/>
      <c r="UZZ14" s="4"/>
      <c r="VAA14" s="4"/>
      <c r="VAB14" s="4"/>
      <c r="VAC14" s="4"/>
      <c r="VAD14" s="4"/>
      <c r="VAE14" s="4"/>
      <c r="VAF14" s="4"/>
      <c r="VAG14" s="4"/>
      <c r="VAH14" s="4"/>
      <c r="VAI14" s="4"/>
      <c r="VAJ14" s="4"/>
      <c r="VAN14" s="4"/>
      <c r="VAO14" s="4"/>
      <c r="VAP14" s="4"/>
      <c r="VAQ14" s="4"/>
      <c r="VAR14" s="4"/>
      <c r="VAS14" s="4"/>
      <c r="VAT14" s="4"/>
      <c r="VAU14" s="4"/>
      <c r="VAV14" s="4"/>
      <c r="VAW14" s="4"/>
      <c r="VAX14" s="4"/>
      <c r="VAY14" s="4"/>
      <c r="VBC14" s="4"/>
      <c r="VBD14" s="4"/>
      <c r="VBE14" s="4"/>
      <c r="VBF14" s="4"/>
      <c r="VBG14" s="4"/>
      <c r="VBH14" s="4"/>
      <c r="VBI14" s="4"/>
      <c r="VBJ14" s="4"/>
      <c r="VBK14" s="4"/>
      <c r="VBL14" s="4"/>
      <c r="VBM14" s="4"/>
      <c r="VBN14" s="4"/>
      <c r="VBR14" s="4"/>
      <c r="VBS14" s="4"/>
      <c r="VBT14" s="4"/>
      <c r="VBU14" s="4"/>
      <c r="VBV14" s="4"/>
      <c r="VBW14" s="4"/>
      <c r="VBX14" s="4"/>
      <c r="VBY14" s="4"/>
      <c r="VBZ14" s="4"/>
      <c r="VCA14" s="4"/>
      <c r="VCB14" s="4"/>
      <c r="VCC14" s="4"/>
      <c r="VCG14" s="4"/>
      <c r="VCH14" s="4"/>
      <c r="VCI14" s="4"/>
      <c r="VCJ14" s="4"/>
      <c r="VCK14" s="4"/>
      <c r="VCL14" s="4"/>
      <c r="VCM14" s="4"/>
      <c r="VCN14" s="4"/>
      <c r="VCO14" s="4"/>
      <c r="VCP14" s="4"/>
      <c r="VCQ14" s="4"/>
      <c r="VCR14" s="4"/>
      <c r="VCV14" s="4"/>
      <c r="VCW14" s="4"/>
      <c r="VCX14" s="4"/>
      <c r="VCY14" s="4"/>
      <c r="VCZ14" s="4"/>
      <c r="VDA14" s="4"/>
      <c r="VDB14" s="4"/>
      <c r="VDC14" s="4"/>
      <c r="VDD14" s="4"/>
      <c r="VDE14" s="4"/>
      <c r="VDF14" s="4"/>
      <c r="VDG14" s="4"/>
      <c r="VDK14" s="4"/>
      <c r="VDL14" s="4"/>
      <c r="VDM14" s="4"/>
      <c r="VDN14" s="4"/>
      <c r="VDO14" s="4"/>
      <c r="VDP14" s="4"/>
      <c r="VDQ14" s="4"/>
      <c r="VDR14" s="4"/>
      <c r="VDS14" s="4"/>
      <c r="VDT14" s="4"/>
      <c r="VDU14" s="4"/>
      <c r="VDV14" s="4"/>
      <c r="VDZ14" s="4"/>
      <c r="VEA14" s="4"/>
      <c r="VEB14" s="4"/>
      <c r="VEC14" s="4"/>
      <c r="VED14" s="4"/>
      <c r="VEE14" s="4"/>
      <c r="VEF14" s="4"/>
      <c r="VEG14" s="4"/>
      <c r="VEH14" s="4"/>
      <c r="VEI14" s="4"/>
      <c r="VEJ14" s="4"/>
      <c r="VEK14" s="4"/>
      <c r="VEO14" s="4"/>
      <c r="VEP14" s="4"/>
      <c r="VEQ14" s="4"/>
      <c r="VER14" s="4"/>
      <c r="VES14" s="4"/>
      <c r="VET14" s="4"/>
      <c r="VEU14" s="4"/>
      <c r="VEV14" s="4"/>
      <c r="VEW14" s="4"/>
      <c r="VEX14" s="4"/>
      <c r="VEY14" s="4"/>
      <c r="VEZ14" s="4"/>
      <c r="VFD14" s="4"/>
      <c r="VFE14" s="4"/>
      <c r="VFF14" s="4"/>
      <c r="VFG14" s="4"/>
      <c r="VFH14" s="4"/>
      <c r="VFI14" s="4"/>
      <c r="VFJ14" s="4"/>
      <c r="VFK14" s="4"/>
      <c r="VFL14" s="4"/>
      <c r="VFM14" s="4"/>
      <c r="VFN14" s="4"/>
      <c r="VFO14" s="4"/>
      <c r="VFS14" s="4"/>
      <c r="VFT14" s="4"/>
      <c r="VFU14" s="4"/>
      <c r="VFV14" s="4"/>
      <c r="VFW14" s="4"/>
      <c r="VFX14" s="4"/>
      <c r="VFY14" s="4"/>
      <c r="VFZ14" s="4"/>
      <c r="VGA14" s="4"/>
      <c r="VGB14" s="4"/>
      <c r="VGC14" s="4"/>
      <c r="VGD14" s="4"/>
      <c r="VGH14" s="4"/>
      <c r="VGI14" s="4"/>
      <c r="VGJ14" s="4"/>
      <c r="VGK14" s="4"/>
      <c r="VGL14" s="4"/>
      <c r="VGM14" s="4"/>
      <c r="VGN14" s="4"/>
      <c r="VGO14" s="4"/>
      <c r="VGP14" s="4"/>
      <c r="VGQ14" s="4"/>
      <c r="VGR14" s="4"/>
      <c r="VGS14" s="4"/>
      <c r="VGW14" s="4"/>
      <c r="VGX14" s="4"/>
      <c r="VGY14" s="4"/>
      <c r="VGZ14" s="4"/>
      <c r="VHA14" s="4"/>
      <c r="VHB14" s="4"/>
      <c r="VHC14" s="4"/>
      <c r="VHD14" s="4"/>
      <c r="VHE14" s="4"/>
      <c r="VHF14" s="4"/>
      <c r="VHG14" s="4"/>
      <c r="VHH14" s="4"/>
      <c r="VHL14" s="4"/>
      <c r="VHM14" s="4"/>
      <c r="VHN14" s="4"/>
      <c r="VHO14" s="4"/>
      <c r="VHP14" s="4"/>
      <c r="VHQ14" s="4"/>
      <c r="VHR14" s="4"/>
      <c r="VHS14" s="4"/>
      <c r="VHT14" s="4"/>
      <c r="VHU14" s="4"/>
      <c r="VHV14" s="4"/>
      <c r="VHW14" s="4"/>
      <c r="VIA14" s="4"/>
      <c r="VIB14" s="4"/>
      <c r="VIC14" s="4"/>
      <c r="VID14" s="4"/>
      <c r="VIE14" s="4"/>
      <c r="VIF14" s="4"/>
      <c r="VIG14" s="4"/>
      <c r="VIH14" s="4"/>
      <c r="VII14" s="4"/>
      <c r="VIJ14" s="4"/>
      <c r="VIK14" s="4"/>
      <c r="VIL14" s="4"/>
      <c r="VIP14" s="4"/>
      <c r="VIQ14" s="4"/>
      <c r="VIR14" s="4"/>
      <c r="VIS14" s="4"/>
      <c r="VIT14" s="4"/>
      <c r="VIU14" s="4"/>
      <c r="VIV14" s="4"/>
      <c r="VIW14" s="4"/>
      <c r="VIX14" s="4"/>
      <c r="VIY14" s="4"/>
      <c r="VIZ14" s="4"/>
      <c r="VJA14" s="4"/>
      <c r="VJE14" s="4"/>
      <c r="VJF14" s="4"/>
      <c r="VJG14" s="4"/>
      <c r="VJH14" s="4"/>
      <c r="VJI14" s="4"/>
      <c r="VJJ14" s="4"/>
      <c r="VJK14" s="4"/>
      <c r="VJL14" s="4"/>
      <c r="VJM14" s="4"/>
      <c r="VJN14" s="4"/>
      <c r="VJO14" s="4"/>
      <c r="VJP14" s="4"/>
      <c r="VJT14" s="4"/>
      <c r="VJU14" s="4"/>
      <c r="VJV14" s="4"/>
      <c r="VJW14" s="4"/>
      <c r="VJX14" s="4"/>
      <c r="VJY14" s="4"/>
      <c r="VJZ14" s="4"/>
      <c r="VKA14" s="4"/>
      <c r="VKB14" s="4"/>
      <c r="VKC14" s="4"/>
      <c r="VKD14" s="4"/>
      <c r="VKE14" s="4"/>
      <c r="VKI14" s="4"/>
      <c r="VKJ14" s="4"/>
      <c r="VKK14" s="4"/>
      <c r="VKL14" s="4"/>
      <c r="VKM14" s="4"/>
      <c r="VKN14" s="4"/>
      <c r="VKO14" s="4"/>
      <c r="VKP14" s="4"/>
      <c r="VKQ14" s="4"/>
      <c r="VKR14" s="4"/>
      <c r="VKS14" s="4"/>
      <c r="VKT14" s="4"/>
      <c r="VKX14" s="4"/>
      <c r="VKY14" s="4"/>
      <c r="VKZ14" s="4"/>
      <c r="VLA14" s="4"/>
      <c r="VLB14" s="4"/>
      <c r="VLC14" s="4"/>
      <c r="VLD14" s="4"/>
      <c r="VLE14" s="4"/>
      <c r="VLF14" s="4"/>
      <c r="VLG14" s="4"/>
      <c r="VLH14" s="4"/>
      <c r="VLI14" s="4"/>
      <c r="VLM14" s="4"/>
      <c r="VLN14" s="4"/>
      <c r="VLO14" s="4"/>
      <c r="VLP14" s="4"/>
      <c r="VLQ14" s="4"/>
      <c r="VLR14" s="4"/>
      <c r="VLS14" s="4"/>
      <c r="VLT14" s="4"/>
      <c r="VLU14" s="4"/>
      <c r="VLV14" s="4"/>
      <c r="VLW14" s="4"/>
      <c r="VLX14" s="4"/>
      <c r="VMB14" s="4"/>
      <c r="VMC14" s="4"/>
      <c r="VMD14" s="4"/>
      <c r="VME14" s="4"/>
      <c r="VMF14" s="4"/>
      <c r="VMG14" s="4"/>
      <c r="VMH14" s="4"/>
      <c r="VMI14" s="4"/>
      <c r="VMJ14" s="4"/>
      <c r="VMK14" s="4"/>
      <c r="VML14" s="4"/>
      <c r="VMM14" s="4"/>
      <c r="VMQ14" s="4"/>
      <c r="VMR14" s="4"/>
      <c r="VMS14" s="4"/>
      <c r="VMT14" s="4"/>
      <c r="VMU14" s="4"/>
      <c r="VMV14" s="4"/>
      <c r="VMW14" s="4"/>
      <c r="VMX14" s="4"/>
      <c r="VMY14" s="4"/>
      <c r="VMZ14" s="4"/>
      <c r="VNA14" s="4"/>
      <c r="VNB14" s="4"/>
      <c r="VNF14" s="4"/>
      <c r="VNG14" s="4"/>
      <c r="VNH14" s="4"/>
      <c r="VNI14" s="4"/>
      <c r="VNJ14" s="4"/>
      <c r="VNK14" s="4"/>
      <c r="VNL14" s="4"/>
      <c r="VNM14" s="4"/>
      <c r="VNN14" s="4"/>
      <c r="VNO14" s="4"/>
      <c r="VNP14" s="4"/>
      <c r="VNQ14" s="4"/>
      <c r="VNU14" s="4"/>
      <c r="VNV14" s="4"/>
      <c r="VNW14" s="4"/>
      <c r="VNX14" s="4"/>
      <c r="VNY14" s="4"/>
      <c r="VNZ14" s="4"/>
      <c r="VOA14" s="4"/>
      <c r="VOB14" s="4"/>
      <c r="VOC14" s="4"/>
      <c r="VOD14" s="4"/>
      <c r="VOE14" s="4"/>
      <c r="VOF14" s="4"/>
      <c r="VOJ14" s="4"/>
      <c r="VOK14" s="4"/>
      <c r="VOL14" s="4"/>
      <c r="VOM14" s="4"/>
      <c r="VON14" s="4"/>
      <c r="VOO14" s="4"/>
      <c r="VOP14" s="4"/>
      <c r="VOQ14" s="4"/>
      <c r="VOR14" s="4"/>
      <c r="VOS14" s="4"/>
      <c r="VOT14" s="4"/>
      <c r="VOU14" s="4"/>
      <c r="VOY14" s="4"/>
      <c r="VOZ14" s="4"/>
      <c r="VPA14" s="4"/>
      <c r="VPB14" s="4"/>
      <c r="VPC14" s="4"/>
      <c r="VPD14" s="4"/>
      <c r="VPE14" s="4"/>
      <c r="VPF14" s="4"/>
      <c r="VPG14" s="4"/>
      <c r="VPH14" s="4"/>
      <c r="VPI14" s="4"/>
      <c r="VPJ14" s="4"/>
      <c r="VPN14" s="4"/>
      <c r="VPO14" s="4"/>
      <c r="VPP14" s="4"/>
      <c r="VPQ14" s="4"/>
      <c r="VPR14" s="4"/>
      <c r="VPS14" s="4"/>
      <c r="VPT14" s="4"/>
      <c r="VPU14" s="4"/>
      <c r="VPV14" s="4"/>
      <c r="VPW14" s="4"/>
      <c r="VPX14" s="4"/>
      <c r="VPY14" s="4"/>
      <c r="VQC14" s="4"/>
      <c r="VQD14" s="4"/>
      <c r="VQE14" s="4"/>
      <c r="VQF14" s="4"/>
      <c r="VQG14" s="4"/>
      <c r="VQH14" s="4"/>
      <c r="VQI14" s="4"/>
      <c r="VQJ14" s="4"/>
      <c r="VQK14" s="4"/>
      <c r="VQL14" s="4"/>
      <c r="VQM14" s="4"/>
      <c r="VQN14" s="4"/>
      <c r="VQR14" s="4"/>
      <c r="VQS14" s="4"/>
      <c r="VQT14" s="4"/>
      <c r="VQU14" s="4"/>
      <c r="VQV14" s="4"/>
      <c r="VQW14" s="4"/>
      <c r="VQX14" s="4"/>
      <c r="VQY14" s="4"/>
      <c r="VQZ14" s="4"/>
      <c r="VRA14" s="4"/>
      <c r="VRB14" s="4"/>
      <c r="VRC14" s="4"/>
      <c r="VRG14" s="4"/>
      <c r="VRH14" s="4"/>
      <c r="VRI14" s="4"/>
      <c r="VRJ14" s="4"/>
      <c r="VRK14" s="4"/>
      <c r="VRL14" s="4"/>
      <c r="VRM14" s="4"/>
      <c r="VRN14" s="4"/>
      <c r="VRO14" s="4"/>
      <c r="VRP14" s="4"/>
      <c r="VRQ14" s="4"/>
      <c r="VRR14" s="4"/>
      <c r="VRV14" s="4"/>
      <c r="VRW14" s="4"/>
      <c r="VRX14" s="4"/>
      <c r="VRY14" s="4"/>
      <c r="VRZ14" s="4"/>
      <c r="VSA14" s="4"/>
      <c r="VSB14" s="4"/>
      <c r="VSC14" s="4"/>
      <c r="VSD14" s="4"/>
      <c r="VSE14" s="4"/>
      <c r="VSF14" s="4"/>
      <c r="VSG14" s="4"/>
      <c r="VSK14" s="4"/>
      <c r="VSL14" s="4"/>
      <c r="VSM14" s="4"/>
      <c r="VSN14" s="4"/>
      <c r="VSO14" s="4"/>
      <c r="VSP14" s="4"/>
      <c r="VSQ14" s="4"/>
      <c r="VSR14" s="4"/>
      <c r="VSS14" s="4"/>
      <c r="VST14" s="4"/>
      <c r="VSU14" s="4"/>
      <c r="VSV14" s="4"/>
      <c r="VSZ14" s="4"/>
      <c r="VTA14" s="4"/>
      <c r="VTB14" s="4"/>
      <c r="VTC14" s="4"/>
      <c r="VTD14" s="4"/>
      <c r="VTE14" s="4"/>
      <c r="VTF14" s="4"/>
      <c r="VTG14" s="4"/>
      <c r="VTH14" s="4"/>
      <c r="VTI14" s="4"/>
      <c r="VTJ14" s="4"/>
      <c r="VTK14" s="4"/>
      <c r="VTO14" s="4"/>
      <c r="VTP14" s="4"/>
      <c r="VTQ14" s="4"/>
      <c r="VTR14" s="4"/>
      <c r="VTS14" s="4"/>
      <c r="VTT14" s="4"/>
      <c r="VTU14" s="4"/>
      <c r="VTV14" s="4"/>
      <c r="VTW14" s="4"/>
      <c r="VTX14" s="4"/>
      <c r="VTY14" s="4"/>
      <c r="VTZ14" s="4"/>
      <c r="VUD14" s="4"/>
      <c r="VUE14" s="4"/>
      <c r="VUF14" s="4"/>
      <c r="VUG14" s="4"/>
      <c r="VUH14" s="4"/>
      <c r="VUI14" s="4"/>
      <c r="VUJ14" s="4"/>
      <c r="VUK14" s="4"/>
      <c r="VUL14" s="4"/>
      <c r="VUM14" s="4"/>
      <c r="VUN14" s="4"/>
      <c r="VUO14" s="4"/>
      <c r="VUS14" s="4"/>
      <c r="VUT14" s="4"/>
      <c r="VUU14" s="4"/>
      <c r="VUV14" s="4"/>
      <c r="VUW14" s="4"/>
      <c r="VUX14" s="4"/>
      <c r="VUY14" s="4"/>
      <c r="VUZ14" s="4"/>
      <c r="VVA14" s="4"/>
      <c r="VVB14" s="4"/>
      <c r="VVC14" s="4"/>
      <c r="VVD14" s="4"/>
      <c r="VVH14" s="4"/>
      <c r="VVI14" s="4"/>
      <c r="VVJ14" s="4"/>
      <c r="VVK14" s="4"/>
      <c r="VVL14" s="4"/>
      <c r="VVM14" s="4"/>
      <c r="VVN14" s="4"/>
      <c r="VVO14" s="4"/>
      <c r="VVP14" s="4"/>
      <c r="VVQ14" s="4"/>
      <c r="VVR14" s="4"/>
      <c r="VVS14" s="4"/>
      <c r="VVW14" s="4"/>
      <c r="VVX14" s="4"/>
      <c r="VVY14" s="4"/>
      <c r="VVZ14" s="4"/>
      <c r="VWA14" s="4"/>
      <c r="VWB14" s="4"/>
      <c r="VWC14" s="4"/>
      <c r="VWD14" s="4"/>
      <c r="VWE14" s="4"/>
      <c r="VWF14" s="4"/>
      <c r="VWG14" s="4"/>
      <c r="VWH14" s="4"/>
      <c r="VWL14" s="4"/>
      <c r="VWM14" s="4"/>
      <c r="VWN14" s="4"/>
      <c r="VWO14" s="4"/>
      <c r="VWP14" s="4"/>
      <c r="VWQ14" s="4"/>
      <c r="VWR14" s="4"/>
      <c r="VWS14" s="4"/>
      <c r="VWT14" s="4"/>
      <c r="VWU14" s="4"/>
      <c r="VWV14" s="4"/>
      <c r="VWW14" s="4"/>
      <c r="VXA14" s="4"/>
      <c r="VXB14" s="4"/>
      <c r="VXC14" s="4"/>
      <c r="VXD14" s="4"/>
      <c r="VXE14" s="4"/>
      <c r="VXF14" s="4"/>
      <c r="VXG14" s="4"/>
      <c r="VXH14" s="4"/>
      <c r="VXI14" s="4"/>
      <c r="VXJ14" s="4"/>
      <c r="VXK14" s="4"/>
      <c r="VXL14" s="4"/>
      <c r="VXP14" s="4"/>
      <c r="VXQ14" s="4"/>
      <c r="VXR14" s="4"/>
      <c r="VXS14" s="4"/>
      <c r="VXT14" s="4"/>
      <c r="VXU14" s="4"/>
      <c r="VXV14" s="4"/>
      <c r="VXW14" s="4"/>
      <c r="VXX14" s="4"/>
      <c r="VXY14" s="4"/>
      <c r="VXZ14" s="4"/>
      <c r="VYA14" s="4"/>
      <c r="VYE14" s="4"/>
      <c r="VYF14" s="4"/>
      <c r="VYG14" s="4"/>
      <c r="VYH14" s="4"/>
      <c r="VYI14" s="4"/>
      <c r="VYJ14" s="4"/>
      <c r="VYK14" s="4"/>
      <c r="VYL14" s="4"/>
      <c r="VYM14" s="4"/>
      <c r="VYN14" s="4"/>
      <c r="VYO14" s="4"/>
      <c r="VYP14" s="4"/>
      <c r="VYT14" s="4"/>
      <c r="VYU14" s="4"/>
      <c r="VYV14" s="4"/>
      <c r="VYW14" s="4"/>
      <c r="VYX14" s="4"/>
      <c r="VYY14" s="4"/>
      <c r="VYZ14" s="4"/>
      <c r="VZA14" s="4"/>
      <c r="VZB14" s="4"/>
      <c r="VZC14" s="4"/>
      <c r="VZD14" s="4"/>
      <c r="VZE14" s="4"/>
      <c r="VZI14" s="4"/>
      <c r="VZJ14" s="4"/>
      <c r="VZK14" s="4"/>
      <c r="VZL14" s="4"/>
      <c r="VZM14" s="4"/>
      <c r="VZN14" s="4"/>
      <c r="VZO14" s="4"/>
      <c r="VZP14" s="4"/>
      <c r="VZQ14" s="4"/>
      <c r="VZR14" s="4"/>
      <c r="VZS14" s="4"/>
      <c r="VZT14" s="4"/>
      <c r="VZX14" s="4"/>
      <c r="VZY14" s="4"/>
      <c r="VZZ14" s="4"/>
      <c r="WAA14" s="4"/>
      <c r="WAB14" s="4"/>
      <c r="WAC14" s="4"/>
      <c r="WAD14" s="4"/>
      <c r="WAE14" s="4"/>
      <c r="WAF14" s="4"/>
      <c r="WAG14" s="4"/>
      <c r="WAH14" s="4"/>
      <c r="WAI14" s="4"/>
      <c r="WAM14" s="4"/>
      <c r="WAN14" s="4"/>
      <c r="WAO14" s="4"/>
      <c r="WAP14" s="4"/>
      <c r="WAQ14" s="4"/>
      <c r="WAR14" s="4"/>
      <c r="WAS14" s="4"/>
      <c r="WAT14" s="4"/>
      <c r="WAU14" s="4"/>
      <c r="WAV14" s="4"/>
      <c r="WAW14" s="4"/>
      <c r="WAX14" s="4"/>
      <c r="WBB14" s="4"/>
      <c r="WBC14" s="4"/>
      <c r="WBD14" s="4"/>
      <c r="WBE14" s="4"/>
      <c r="WBF14" s="4"/>
      <c r="WBG14" s="4"/>
      <c r="WBH14" s="4"/>
      <c r="WBI14" s="4"/>
      <c r="WBJ14" s="4"/>
      <c r="WBK14" s="4"/>
      <c r="WBL14" s="4"/>
      <c r="WBM14" s="4"/>
      <c r="WBQ14" s="4"/>
      <c r="WBR14" s="4"/>
      <c r="WBS14" s="4"/>
      <c r="WBT14" s="4"/>
      <c r="WBU14" s="4"/>
      <c r="WBV14" s="4"/>
      <c r="WBW14" s="4"/>
      <c r="WBX14" s="4"/>
      <c r="WBY14" s="4"/>
      <c r="WBZ14" s="4"/>
      <c r="WCA14" s="4"/>
      <c r="WCB14" s="4"/>
      <c r="WCF14" s="4"/>
      <c r="WCG14" s="4"/>
      <c r="WCH14" s="4"/>
      <c r="WCI14" s="4"/>
      <c r="WCJ14" s="4"/>
      <c r="WCK14" s="4"/>
      <c r="WCL14" s="4"/>
      <c r="WCM14" s="4"/>
      <c r="WCN14" s="4"/>
      <c r="WCO14" s="4"/>
      <c r="WCP14" s="4"/>
      <c r="WCQ14" s="4"/>
      <c r="WCU14" s="4"/>
      <c r="WCV14" s="4"/>
      <c r="WCW14" s="4"/>
      <c r="WCX14" s="4"/>
      <c r="WCY14" s="4"/>
      <c r="WCZ14" s="4"/>
      <c r="WDA14" s="4"/>
      <c r="WDB14" s="4"/>
      <c r="WDC14" s="4"/>
      <c r="WDD14" s="4"/>
      <c r="WDE14" s="4"/>
      <c r="WDF14" s="4"/>
      <c r="WDJ14" s="4"/>
      <c r="WDK14" s="4"/>
      <c r="WDL14" s="4"/>
      <c r="WDM14" s="4"/>
      <c r="WDN14" s="4"/>
      <c r="WDO14" s="4"/>
      <c r="WDP14" s="4"/>
      <c r="WDQ14" s="4"/>
      <c r="WDR14" s="4"/>
      <c r="WDS14" s="4"/>
      <c r="WDT14" s="4"/>
      <c r="WDU14" s="4"/>
      <c r="WDY14" s="4"/>
      <c r="WDZ14" s="4"/>
      <c r="WEA14" s="4"/>
      <c r="WEB14" s="4"/>
      <c r="WEC14" s="4"/>
      <c r="WED14" s="4"/>
      <c r="WEE14" s="4"/>
      <c r="WEF14" s="4"/>
      <c r="WEG14" s="4"/>
      <c r="WEH14" s="4"/>
      <c r="WEI14" s="4"/>
      <c r="WEJ14" s="4"/>
      <c r="WEN14" s="4"/>
      <c r="WEO14" s="4"/>
      <c r="WEP14" s="4"/>
      <c r="WEQ14" s="4"/>
      <c r="WER14" s="4"/>
      <c r="WES14" s="4"/>
      <c r="WET14" s="4"/>
      <c r="WEU14" s="4"/>
      <c r="WEV14" s="4"/>
      <c r="WEW14" s="4"/>
      <c r="WEX14" s="4"/>
      <c r="WEY14" s="4"/>
      <c r="WFC14" s="4"/>
      <c r="WFD14" s="4"/>
      <c r="WFE14" s="4"/>
      <c r="WFF14" s="4"/>
      <c r="WFG14" s="4"/>
      <c r="WFH14" s="4"/>
      <c r="WFI14" s="4"/>
      <c r="WFJ14" s="4"/>
      <c r="WFK14" s="4"/>
      <c r="WFL14" s="4"/>
      <c r="WFM14" s="4"/>
      <c r="WFN14" s="4"/>
      <c r="WFR14" s="4"/>
      <c r="WFS14" s="4"/>
      <c r="WFT14" s="4"/>
      <c r="WFU14" s="4"/>
      <c r="WFV14" s="4"/>
      <c r="WFW14" s="4"/>
      <c r="WFX14" s="4"/>
      <c r="WFY14" s="4"/>
      <c r="WFZ14" s="4"/>
      <c r="WGA14" s="4"/>
      <c r="WGB14" s="4"/>
      <c r="WGC14" s="4"/>
      <c r="WGG14" s="4"/>
      <c r="WGH14" s="4"/>
      <c r="WGI14" s="4"/>
      <c r="WGJ14" s="4"/>
      <c r="WGK14" s="4"/>
      <c r="WGL14" s="4"/>
      <c r="WGM14" s="4"/>
      <c r="WGN14" s="4"/>
      <c r="WGO14" s="4"/>
      <c r="WGP14" s="4"/>
      <c r="WGQ14" s="4"/>
      <c r="WGR14" s="4"/>
      <c r="WGV14" s="4"/>
      <c r="WGW14" s="4"/>
      <c r="WGX14" s="4"/>
      <c r="WGY14" s="4"/>
      <c r="WGZ14" s="4"/>
      <c r="WHA14" s="4"/>
      <c r="WHB14" s="4"/>
      <c r="WHC14" s="4"/>
      <c r="WHD14" s="4"/>
      <c r="WHE14" s="4"/>
      <c r="WHF14" s="4"/>
      <c r="WHG14" s="4"/>
      <c r="WHK14" s="4"/>
      <c r="WHL14" s="4"/>
      <c r="WHM14" s="4"/>
      <c r="WHN14" s="4"/>
      <c r="WHO14" s="4"/>
      <c r="WHP14" s="4"/>
      <c r="WHQ14" s="4"/>
      <c r="WHR14" s="4"/>
      <c r="WHS14" s="4"/>
      <c r="WHT14" s="4"/>
      <c r="WHU14" s="4"/>
      <c r="WHV14" s="4"/>
      <c r="WHZ14" s="4"/>
      <c r="WIA14" s="4"/>
      <c r="WIB14" s="4"/>
      <c r="WIC14" s="4"/>
      <c r="WID14" s="4"/>
      <c r="WIE14" s="4"/>
      <c r="WIF14" s="4"/>
      <c r="WIG14" s="4"/>
      <c r="WIH14" s="4"/>
      <c r="WII14" s="4"/>
      <c r="WIJ14" s="4"/>
      <c r="WIK14" s="4"/>
      <c r="WIO14" s="4"/>
      <c r="WIP14" s="4"/>
      <c r="WIQ14" s="4"/>
      <c r="WIR14" s="4"/>
      <c r="WIS14" s="4"/>
      <c r="WIT14" s="4"/>
      <c r="WIU14" s="4"/>
      <c r="WIV14" s="4"/>
      <c r="WIW14" s="4"/>
      <c r="WIX14" s="4"/>
      <c r="WIY14" s="4"/>
      <c r="WIZ14" s="4"/>
      <c r="WJD14" s="4"/>
      <c r="WJE14" s="4"/>
      <c r="WJF14" s="4"/>
      <c r="WJG14" s="4"/>
      <c r="WJH14" s="4"/>
      <c r="WJI14" s="4"/>
      <c r="WJJ14" s="4"/>
      <c r="WJK14" s="4"/>
      <c r="WJL14" s="4"/>
      <c r="WJM14" s="4"/>
      <c r="WJN14" s="4"/>
      <c r="WJO14" s="4"/>
      <c r="WJS14" s="4"/>
      <c r="WJT14" s="4"/>
      <c r="WJU14" s="4"/>
      <c r="WJV14" s="4"/>
      <c r="WJW14" s="4"/>
      <c r="WJX14" s="4"/>
      <c r="WJY14" s="4"/>
      <c r="WJZ14" s="4"/>
      <c r="WKA14" s="4"/>
      <c r="WKB14" s="4"/>
      <c r="WKC14" s="4"/>
      <c r="WKD14" s="4"/>
      <c r="WKH14" s="4"/>
    </row>
    <row r="15" spans="1:15842" x14ac:dyDescent="0.2">
      <c r="B15" s="1" t="s">
        <v>7</v>
      </c>
      <c r="E15" s="4">
        <v>0</v>
      </c>
      <c r="F15" s="4" t="s">
        <v>5</v>
      </c>
      <c r="G15" s="14">
        <v>-0.2</v>
      </c>
      <c r="H15" s="14">
        <v>-0.4</v>
      </c>
      <c r="I15" s="14">
        <v>-0.8</v>
      </c>
      <c r="J15" s="14">
        <v>-1.1000000000000001</v>
      </c>
      <c r="K15" s="14">
        <v>-1.6</v>
      </c>
      <c r="L15" s="14">
        <v>-1.7</v>
      </c>
      <c r="M15" s="14">
        <v>-1.9</v>
      </c>
      <c r="N15" s="14">
        <v>-2</v>
      </c>
      <c r="O15" s="14">
        <v>-1.5</v>
      </c>
      <c r="P15" s="14">
        <v>-9.8000000000000007</v>
      </c>
      <c r="R15" s="4"/>
      <c r="S15" s="4"/>
      <c r="T15" s="4"/>
      <c r="U15" s="4"/>
      <c r="V15" s="4"/>
      <c r="W15" s="4"/>
      <c r="X15" s="4"/>
      <c r="Y15" s="4"/>
      <c r="Z15" s="4"/>
      <c r="AA15" s="4"/>
      <c r="AB15" s="4"/>
      <c r="AF15" s="4"/>
      <c r="AG15" s="4"/>
      <c r="AH15" s="4"/>
      <c r="AI15" s="4"/>
      <c r="AJ15" s="4"/>
      <c r="AK15" s="4"/>
      <c r="AL15" s="4"/>
      <c r="AM15" s="4"/>
      <c r="AN15" s="4"/>
      <c r="AO15" s="4"/>
      <c r="AP15" s="4"/>
      <c r="AQ15" s="4"/>
      <c r="AU15" s="4"/>
      <c r="AV15" s="4"/>
      <c r="AW15" s="4"/>
      <c r="AX15" s="4"/>
      <c r="AY15" s="4"/>
      <c r="AZ15" s="4"/>
      <c r="BA15" s="4"/>
      <c r="BB15" s="4"/>
      <c r="BC15" s="4"/>
      <c r="BD15" s="4"/>
      <c r="BE15" s="4"/>
      <c r="BF15" s="4"/>
      <c r="BJ15" s="4"/>
      <c r="BK15" s="4"/>
      <c r="BL15" s="4"/>
      <c r="BM15" s="4"/>
      <c r="BN15" s="4"/>
      <c r="BO15" s="4"/>
      <c r="BP15" s="4"/>
      <c r="BQ15" s="4"/>
      <c r="BR15" s="4"/>
      <c r="BS15" s="4"/>
      <c r="BT15" s="4"/>
      <c r="BU15" s="4"/>
      <c r="BY15" s="4"/>
      <c r="BZ15" s="4"/>
      <c r="CA15" s="4"/>
      <c r="CB15" s="4"/>
      <c r="CC15" s="4"/>
      <c r="CD15" s="4"/>
      <c r="CE15" s="4"/>
      <c r="CF15" s="4"/>
      <c r="CG15" s="4"/>
      <c r="CH15" s="4"/>
      <c r="CI15" s="4"/>
      <c r="CJ15" s="4"/>
      <c r="CN15" s="4"/>
      <c r="CO15" s="4"/>
      <c r="CP15" s="4"/>
      <c r="CQ15" s="4"/>
      <c r="CR15" s="4"/>
      <c r="CS15" s="4"/>
      <c r="CT15" s="4"/>
      <c r="CU15" s="4"/>
      <c r="CV15" s="4"/>
      <c r="CW15" s="4"/>
      <c r="CX15" s="4"/>
      <c r="CY15" s="4"/>
      <c r="DC15" s="4"/>
      <c r="DD15" s="4"/>
      <c r="DE15" s="4"/>
      <c r="DF15" s="4"/>
      <c r="DG15" s="4"/>
      <c r="DH15" s="4"/>
      <c r="DI15" s="4"/>
      <c r="DJ15" s="4"/>
      <c r="DK15" s="4"/>
      <c r="DL15" s="4"/>
      <c r="DM15" s="4"/>
      <c r="DN15" s="4"/>
      <c r="DR15" s="4"/>
      <c r="DS15" s="4"/>
      <c r="DT15" s="4"/>
      <c r="DU15" s="4"/>
      <c r="DV15" s="4"/>
      <c r="DW15" s="4"/>
      <c r="DX15" s="4"/>
      <c r="DY15" s="4"/>
      <c r="DZ15" s="4"/>
      <c r="EA15" s="4"/>
      <c r="EB15" s="4"/>
      <c r="EC15" s="4"/>
      <c r="EG15" s="4"/>
      <c r="EH15" s="4"/>
      <c r="EI15" s="4"/>
      <c r="EJ15" s="4"/>
      <c r="EK15" s="4"/>
      <c r="EL15" s="4"/>
      <c r="EM15" s="4"/>
      <c r="EN15" s="4"/>
      <c r="EO15" s="4"/>
      <c r="EP15" s="4"/>
      <c r="EQ15" s="4"/>
      <c r="ER15" s="4"/>
      <c r="EV15" s="4"/>
      <c r="EW15" s="4"/>
      <c r="EX15" s="4"/>
      <c r="EY15" s="4"/>
      <c r="EZ15" s="4"/>
      <c r="FA15" s="4"/>
      <c r="FB15" s="4"/>
      <c r="FC15" s="4"/>
      <c r="FD15" s="4"/>
      <c r="FE15" s="4"/>
      <c r="FF15" s="4"/>
      <c r="FG15" s="4"/>
      <c r="FK15" s="4"/>
      <c r="FL15" s="4"/>
      <c r="FM15" s="4"/>
      <c r="FN15" s="4"/>
      <c r="FO15" s="4"/>
      <c r="FP15" s="4"/>
      <c r="FQ15" s="4"/>
      <c r="FR15" s="4"/>
      <c r="FS15" s="4"/>
      <c r="FT15" s="4"/>
      <c r="FU15" s="4"/>
      <c r="FV15" s="4"/>
      <c r="FZ15" s="4"/>
      <c r="GA15" s="4"/>
      <c r="GB15" s="4"/>
      <c r="GC15" s="4"/>
      <c r="GD15" s="4"/>
      <c r="GE15" s="4"/>
      <c r="GF15" s="4"/>
      <c r="GG15" s="4"/>
      <c r="GH15" s="4"/>
      <c r="GI15" s="4"/>
      <c r="GJ15" s="4"/>
      <c r="GK15" s="4"/>
      <c r="GO15" s="4"/>
      <c r="GP15" s="4"/>
      <c r="GQ15" s="4"/>
      <c r="GR15" s="4"/>
      <c r="GS15" s="4"/>
      <c r="GT15" s="4"/>
      <c r="GU15" s="4"/>
      <c r="GV15" s="4"/>
      <c r="GW15" s="4"/>
      <c r="GX15" s="4"/>
      <c r="GY15" s="4"/>
      <c r="GZ15" s="4"/>
      <c r="HD15" s="4"/>
      <c r="HE15" s="4"/>
      <c r="HF15" s="4"/>
      <c r="HG15" s="4"/>
      <c r="HH15" s="4"/>
      <c r="HI15" s="4"/>
      <c r="HJ15" s="4"/>
      <c r="HK15" s="4"/>
      <c r="HL15" s="4"/>
      <c r="HM15" s="4"/>
      <c r="HN15" s="4"/>
      <c r="HO15" s="4"/>
      <c r="HS15" s="4"/>
      <c r="HT15" s="4"/>
      <c r="HU15" s="4"/>
      <c r="HV15" s="4"/>
      <c r="HW15" s="4"/>
      <c r="HX15" s="4"/>
      <c r="HY15" s="4"/>
      <c r="HZ15" s="4"/>
      <c r="IA15" s="4"/>
      <c r="IB15" s="4"/>
      <c r="IC15" s="4"/>
      <c r="ID15" s="4"/>
      <c r="IH15" s="4"/>
      <c r="II15" s="4"/>
      <c r="IJ15" s="4"/>
      <c r="IK15" s="4"/>
      <c r="IL15" s="4"/>
      <c r="IM15" s="4"/>
      <c r="IN15" s="4"/>
      <c r="IO15" s="4"/>
      <c r="IP15" s="4"/>
      <c r="IQ15" s="4"/>
      <c r="IR15" s="4"/>
      <c r="IS15" s="4"/>
      <c r="IW15" s="4"/>
      <c r="IX15" s="4"/>
      <c r="IY15" s="4"/>
      <c r="IZ15" s="4"/>
      <c r="JA15" s="4"/>
      <c r="JB15" s="4"/>
      <c r="JC15" s="4"/>
      <c r="JD15" s="4"/>
      <c r="JE15" s="4"/>
      <c r="JF15" s="4"/>
      <c r="JG15" s="4"/>
      <c r="JH15" s="4"/>
      <c r="JL15" s="4"/>
      <c r="JM15" s="4"/>
      <c r="JN15" s="4"/>
      <c r="JO15" s="4"/>
      <c r="JP15" s="4"/>
      <c r="JQ15" s="4"/>
      <c r="JR15" s="4"/>
      <c r="JS15" s="4"/>
      <c r="JT15" s="4"/>
      <c r="JU15" s="4"/>
      <c r="JV15" s="4"/>
      <c r="JW15" s="4"/>
      <c r="KA15" s="4"/>
      <c r="KB15" s="4"/>
      <c r="KC15" s="4"/>
      <c r="KD15" s="4"/>
      <c r="KE15" s="4"/>
      <c r="KF15" s="4"/>
      <c r="KG15" s="4"/>
      <c r="KH15" s="4"/>
      <c r="KI15" s="4"/>
      <c r="KJ15" s="4"/>
      <c r="KK15" s="4"/>
      <c r="KL15" s="4"/>
      <c r="KP15" s="4"/>
      <c r="KQ15" s="4"/>
      <c r="KR15" s="4"/>
      <c r="KS15" s="4"/>
      <c r="KT15" s="4"/>
      <c r="KU15" s="4"/>
      <c r="KV15" s="4"/>
      <c r="KW15" s="4"/>
      <c r="KX15" s="4"/>
      <c r="KY15" s="4"/>
      <c r="KZ15" s="4"/>
      <c r="LA15" s="4"/>
      <c r="LE15" s="4"/>
      <c r="LF15" s="4"/>
      <c r="LG15" s="4"/>
      <c r="LH15" s="4"/>
      <c r="LI15" s="4"/>
      <c r="LJ15" s="4"/>
      <c r="LK15" s="4"/>
      <c r="LL15" s="4"/>
      <c r="LM15" s="4"/>
      <c r="LN15" s="4"/>
      <c r="LO15" s="4"/>
      <c r="LP15" s="4"/>
      <c r="LT15" s="4"/>
      <c r="LU15" s="4"/>
      <c r="LV15" s="4"/>
      <c r="LW15" s="4"/>
      <c r="LX15" s="4"/>
      <c r="LY15" s="4"/>
      <c r="LZ15" s="4"/>
      <c r="MA15" s="4"/>
      <c r="MB15" s="4"/>
      <c r="MC15" s="4"/>
      <c r="MD15" s="4"/>
      <c r="ME15" s="4"/>
      <c r="MI15" s="4"/>
      <c r="MJ15" s="4"/>
      <c r="MK15" s="4"/>
      <c r="ML15" s="4"/>
      <c r="MM15" s="4"/>
      <c r="MN15" s="4"/>
      <c r="MO15" s="4"/>
      <c r="MP15" s="4"/>
      <c r="MQ15" s="4"/>
      <c r="MR15" s="4"/>
      <c r="MS15" s="4"/>
      <c r="MT15" s="4"/>
      <c r="MX15" s="4"/>
      <c r="MY15" s="4"/>
      <c r="MZ15" s="4"/>
      <c r="NA15" s="4"/>
      <c r="NB15" s="4"/>
      <c r="NC15" s="4"/>
      <c r="ND15" s="4"/>
      <c r="NE15" s="4"/>
      <c r="NF15" s="4"/>
      <c r="NG15" s="4"/>
      <c r="NH15" s="4"/>
      <c r="NI15" s="4"/>
      <c r="NM15" s="4"/>
      <c r="NN15" s="4"/>
      <c r="NO15" s="4"/>
      <c r="NP15" s="4"/>
      <c r="NQ15" s="4"/>
      <c r="NR15" s="4"/>
      <c r="NS15" s="4"/>
      <c r="NT15" s="4"/>
      <c r="NU15" s="4"/>
      <c r="NV15" s="4"/>
      <c r="NW15" s="4"/>
      <c r="NX15" s="4"/>
      <c r="OB15" s="4"/>
      <c r="OC15" s="4"/>
      <c r="OD15" s="4"/>
      <c r="OE15" s="4"/>
      <c r="OF15" s="4"/>
      <c r="OG15" s="4"/>
      <c r="OH15" s="4"/>
      <c r="OI15" s="4"/>
      <c r="OJ15" s="4"/>
      <c r="OK15" s="4"/>
      <c r="OL15" s="4"/>
      <c r="OM15" s="4"/>
      <c r="OQ15" s="4"/>
      <c r="OR15" s="4"/>
      <c r="OS15" s="4"/>
      <c r="OT15" s="4"/>
      <c r="OU15" s="4"/>
      <c r="OV15" s="4"/>
      <c r="OW15" s="4"/>
      <c r="OX15" s="4"/>
      <c r="OY15" s="4"/>
      <c r="OZ15" s="4"/>
      <c r="PA15" s="4"/>
      <c r="PB15" s="4"/>
      <c r="PF15" s="4"/>
      <c r="PG15" s="4"/>
      <c r="PH15" s="4"/>
      <c r="PI15" s="4"/>
      <c r="PJ15" s="4"/>
      <c r="PK15" s="4"/>
      <c r="PL15" s="4"/>
      <c r="PM15" s="4"/>
      <c r="PN15" s="4"/>
      <c r="PO15" s="4"/>
      <c r="PP15" s="4"/>
      <c r="PQ15" s="4"/>
      <c r="PU15" s="4"/>
      <c r="PV15" s="4"/>
      <c r="PW15" s="4"/>
      <c r="PX15" s="4"/>
      <c r="PY15" s="4"/>
      <c r="PZ15" s="4"/>
      <c r="QA15" s="4"/>
      <c r="QB15" s="4"/>
      <c r="QC15" s="4"/>
      <c r="QD15" s="4"/>
      <c r="QE15" s="4"/>
      <c r="QF15" s="4"/>
      <c r="QJ15" s="4"/>
      <c r="QK15" s="4"/>
      <c r="QL15" s="4"/>
      <c r="QM15" s="4"/>
      <c r="QN15" s="4"/>
      <c r="QO15" s="4"/>
      <c r="QP15" s="4"/>
      <c r="QQ15" s="4"/>
      <c r="QR15" s="4"/>
      <c r="QS15" s="4"/>
      <c r="QT15" s="4"/>
      <c r="QU15" s="4"/>
      <c r="QY15" s="4"/>
      <c r="QZ15" s="4"/>
      <c r="RA15" s="4"/>
      <c r="RB15" s="4"/>
      <c r="RC15" s="4"/>
      <c r="RD15" s="4"/>
      <c r="RE15" s="4"/>
      <c r="RF15" s="4"/>
      <c r="RG15" s="4"/>
      <c r="RH15" s="4"/>
      <c r="RI15" s="4"/>
      <c r="RJ15" s="4"/>
      <c r="RN15" s="4"/>
      <c r="RO15" s="4"/>
      <c r="RP15" s="4"/>
      <c r="RQ15" s="4"/>
      <c r="RR15" s="4"/>
      <c r="RS15" s="4"/>
      <c r="RT15" s="4"/>
      <c r="RU15" s="4"/>
      <c r="RV15" s="4"/>
      <c r="RW15" s="4"/>
      <c r="RX15" s="4"/>
      <c r="RY15" s="4"/>
      <c r="SC15" s="4"/>
      <c r="SD15" s="4"/>
      <c r="SE15" s="4"/>
      <c r="SF15" s="4"/>
      <c r="SG15" s="4"/>
      <c r="SH15" s="4"/>
      <c r="SI15" s="4"/>
      <c r="SJ15" s="4"/>
      <c r="SK15" s="4"/>
      <c r="SL15" s="4"/>
      <c r="SM15" s="4"/>
      <c r="SN15" s="4"/>
      <c r="SR15" s="4"/>
      <c r="SS15" s="4"/>
      <c r="ST15" s="4"/>
      <c r="SU15" s="4"/>
      <c r="SV15" s="4"/>
      <c r="SW15" s="4"/>
      <c r="SX15" s="4"/>
      <c r="SY15" s="4"/>
      <c r="SZ15" s="4"/>
      <c r="TA15" s="4"/>
      <c r="TB15" s="4"/>
      <c r="TC15" s="4"/>
      <c r="TG15" s="4"/>
      <c r="TH15" s="4"/>
      <c r="TI15" s="4"/>
      <c r="TJ15" s="4"/>
      <c r="TK15" s="4"/>
      <c r="TL15" s="4"/>
      <c r="TM15" s="4"/>
      <c r="TN15" s="4"/>
      <c r="TO15" s="4"/>
      <c r="TP15" s="4"/>
      <c r="TQ15" s="4"/>
      <c r="TR15" s="4"/>
      <c r="TV15" s="4"/>
      <c r="TW15" s="4"/>
      <c r="TX15" s="4"/>
      <c r="TY15" s="4"/>
      <c r="TZ15" s="4"/>
      <c r="UA15" s="4"/>
      <c r="UB15" s="4"/>
      <c r="UC15" s="4"/>
      <c r="UD15" s="4"/>
      <c r="UE15" s="4"/>
      <c r="UF15" s="4"/>
      <c r="UG15" s="4"/>
      <c r="UK15" s="4"/>
      <c r="UL15" s="4"/>
      <c r="UM15" s="4"/>
      <c r="UN15" s="4"/>
      <c r="UO15" s="4"/>
      <c r="UP15" s="4"/>
      <c r="UQ15" s="4"/>
      <c r="UR15" s="4"/>
      <c r="US15" s="4"/>
      <c r="UT15" s="4"/>
      <c r="UU15" s="4"/>
      <c r="UV15" s="4"/>
      <c r="UZ15" s="4"/>
      <c r="VA15" s="4"/>
      <c r="VB15" s="4"/>
      <c r="VC15" s="4"/>
      <c r="VD15" s="4"/>
      <c r="VE15" s="4"/>
      <c r="VF15" s="4"/>
      <c r="VG15" s="4"/>
      <c r="VH15" s="4"/>
      <c r="VI15" s="4"/>
      <c r="VJ15" s="4"/>
      <c r="VK15" s="4"/>
      <c r="VO15" s="4"/>
      <c r="VP15" s="4"/>
      <c r="VQ15" s="4"/>
      <c r="VR15" s="4"/>
      <c r="VS15" s="4"/>
      <c r="VT15" s="4"/>
      <c r="VU15" s="4"/>
      <c r="VV15" s="4"/>
      <c r="VW15" s="4"/>
      <c r="VX15" s="4"/>
      <c r="VY15" s="4"/>
      <c r="VZ15" s="4"/>
      <c r="WD15" s="4"/>
      <c r="WE15" s="4"/>
      <c r="WF15" s="4"/>
      <c r="WG15" s="4"/>
      <c r="WH15" s="4"/>
      <c r="WI15" s="4"/>
      <c r="WJ15" s="4"/>
      <c r="WK15" s="4"/>
      <c r="WL15" s="4"/>
      <c r="WM15" s="4"/>
      <c r="WN15" s="4"/>
      <c r="WO15" s="4"/>
      <c r="WS15" s="4"/>
      <c r="WT15" s="4"/>
      <c r="WU15" s="4"/>
      <c r="WV15" s="4"/>
      <c r="WW15" s="4"/>
      <c r="WX15" s="4"/>
      <c r="WY15" s="4"/>
      <c r="WZ15" s="4"/>
      <c r="XA15" s="4"/>
      <c r="XB15" s="4"/>
      <c r="XC15" s="4"/>
      <c r="XD15" s="4"/>
      <c r="XH15" s="4"/>
      <c r="XI15" s="4"/>
      <c r="XJ15" s="4"/>
      <c r="XK15" s="4"/>
      <c r="XL15" s="4"/>
      <c r="XM15" s="4"/>
      <c r="XN15" s="4"/>
      <c r="XO15" s="4"/>
      <c r="XP15" s="4"/>
      <c r="XQ15" s="4"/>
      <c r="XR15" s="4"/>
      <c r="XS15" s="4"/>
      <c r="XW15" s="4"/>
      <c r="XX15" s="4"/>
      <c r="XY15" s="4"/>
      <c r="XZ15" s="4"/>
      <c r="YA15" s="4"/>
      <c r="YB15" s="4"/>
      <c r="YC15" s="4"/>
      <c r="YD15" s="4"/>
      <c r="YE15" s="4"/>
      <c r="YF15" s="4"/>
      <c r="YG15" s="4"/>
      <c r="YH15" s="4"/>
      <c r="YL15" s="4"/>
      <c r="YM15" s="4"/>
      <c r="YN15" s="4"/>
      <c r="YO15" s="4"/>
      <c r="YP15" s="4"/>
      <c r="YQ15" s="4"/>
      <c r="YR15" s="4"/>
      <c r="YS15" s="4"/>
      <c r="YT15" s="4"/>
      <c r="YU15" s="4"/>
      <c r="YV15" s="4"/>
      <c r="YW15" s="4"/>
      <c r="ZA15" s="4"/>
      <c r="ZB15" s="4"/>
      <c r="ZC15" s="4"/>
      <c r="ZD15" s="4"/>
      <c r="ZE15" s="4"/>
      <c r="ZF15" s="4"/>
      <c r="ZG15" s="4"/>
      <c r="ZH15" s="4"/>
      <c r="ZI15" s="4"/>
      <c r="ZJ15" s="4"/>
      <c r="ZK15" s="4"/>
      <c r="ZL15" s="4"/>
      <c r="ZP15" s="4"/>
      <c r="ZQ15" s="4"/>
      <c r="ZR15" s="4"/>
      <c r="ZS15" s="4"/>
      <c r="ZT15" s="4"/>
      <c r="ZU15" s="4"/>
      <c r="ZV15" s="4"/>
      <c r="ZW15" s="4"/>
      <c r="ZX15" s="4"/>
      <c r="ZY15" s="4"/>
      <c r="ZZ15" s="4"/>
      <c r="AAA15" s="4"/>
      <c r="AAE15" s="4"/>
      <c r="AAF15" s="4"/>
      <c r="AAG15" s="4"/>
      <c r="AAH15" s="4"/>
      <c r="AAI15" s="4"/>
      <c r="AAJ15" s="4"/>
      <c r="AAK15" s="4"/>
      <c r="AAL15" s="4"/>
      <c r="AAM15" s="4"/>
      <c r="AAN15" s="4"/>
      <c r="AAO15" s="4"/>
      <c r="AAP15" s="4"/>
      <c r="AAT15" s="4"/>
      <c r="AAU15" s="4"/>
      <c r="AAV15" s="4"/>
      <c r="AAW15" s="4"/>
      <c r="AAX15" s="4"/>
      <c r="AAY15" s="4"/>
      <c r="AAZ15" s="4"/>
      <c r="ABA15" s="4"/>
      <c r="ABB15" s="4"/>
      <c r="ABC15" s="4"/>
      <c r="ABD15" s="4"/>
      <c r="ABE15" s="4"/>
      <c r="ABI15" s="4"/>
      <c r="ABJ15" s="4"/>
      <c r="ABK15" s="4"/>
      <c r="ABL15" s="4"/>
      <c r="ABM15" s="4"/>
      <c r="ABN15" s="4"/>
      <c r="ABO15" s="4"/>
      <c r="ABP15" s="4"/>
      <c r="ABQ15" s="4"/>
      <c r="ABR15" s="4"/>
      <c r="ABS15" s="4"/>
      <c r="ABT15" s="4"/>
      <c r="ABX15" s="4"/>
      <c r="ABY15" s="4"/>
      <c r="ABZ15" s="4"/>
      <c r="ACA15" s="4"/>
      <c r="ACB15" s="4"/>
      <c r="ACC15" s="4"/>
      <c r="ACD15" s="4"/>
      <c r="ACE15" s="4"/>
      <c r="ACF15" s="4"/>
      <c r="ACG15" s="4"/>
      <c r="ACH15" s="4"/>
      <c r="ACI15" s="4"/>
      <c r="ACM15" s="4"/>
      <c r="ACN15" s="4"/>
      <c r="ACO15" s="4"/>
      <c r="ACP15" s="4"/>
      <c r="ACQ15" s="4"/>
      <c r="ACR15" s="4"/>
      <c r="ACS15" s="4"/>
      <c r="ACT15" s="4"/>
      <c r="ACU15" s="4"/>
      <c r="ACV15" s="4"/>
      <c r="ACW15" s="4"/>
      <c r="ACX15" s="4"/>
      <c r="ADB15" s="4"/>
      <c r="ADC15" s="4"/>
      <c r="ADD15" s="4"/>
      <c r="ADE15" s="4"/>
      <c r="ADF15" s="4"/>
      <c r="ADG15" s="4"/>
      <c r="ADH15" s="4"/>
      <c r="ADI15" s="4"/>
      <c r="ADJ15" s="4"/>
      <c r="ADK15" s="4"/>
      <c r="ADL15" s="4"/>
      <c r="ADM15" s="4"/>
      <c r="ADQ15" s="4"/>
      <c r="ADR15" s="4"/>
      <c r="ADS15" s="4"/>
      <c r="ADT15" s="4"/>
      <c r="ADU15" s="4"/>
      <c r="ADV15" s="4"/>
      <c r="ADW15" s="4"/>
      <c r="ADX15" s="4"/>
      <c r="ADY15" s="4"/>
      <c r="ADZ15" s="4"/>
      <c r="AEA15" s="4"/>
      <c r="AEB15" s="4"/>
      <c r="AEF15" s="4"/>
      <c r="AEG15" s="4"/>
      <c r="AEH15" s="4"/>
      <c r="AEI15" s="4"/>
      <c r="AEJ15" s="4"/>
      <c r="AEK15" s="4"/>
      <c r="AEL15" s="4"/>
      <c r="AEM15" s="4"/>
      <c r="AEN15" s="4"/>
      <c r="AEO15" s="4"/>
      <c r="AEP15" s="4"/>
      <c r="AEQ15" s="4"/>
      <c r="AEU15" s="4"/>
      <c r="AEV15" s="4"/>
      <c r="AEW15" s="4"/>
      <c r="AEX15" s="4"/>
      <c r="AEY15" s="4"/>
      <c r="AEZ15" s="4"/>
      <c r="AFA15" s="4"/>
      <c r="AFB15" s="4"/>
      <c r="AFC15" s="4"/>
      <c r="AFD15" s="4"/>
      <c r="AFE15" s="4"/>
      <c r="AFF15" s="4"/>
      <c r="AFJ15" s="4"/>
      <c r="AFK15" s="4"/>
      <c r="AFL15" s="4"/>
      <c r="AFM15" s="4"/>
      <c r="AFN15" s="4"/>
      <c r="AFO15" s="4"/>
      <c r="AFP15" s="4"/>
      <c r="AFQ15" s="4"/>
      <c r="AFR15" s="4"/>
      <c r="AFS15" s="4"/>
      <c r="AFT15" s="4"/>
      <c r="AFU15" s="4"/>
      <c r="AFY15" s="4"/>
      <c r="AFZ15" s="4"/>
      <c r="AGA15" s="4"/>
      <c r="AGB15" s="4"/>
      <c r="AGC15" s="4"/>
      <c r="AGD15" s="4"/>
      <c r="AGE15" s="4"/>
      <c r="AGF15" s="4"/>
      <c r="AGG15" s="4"/>
      <c r="AGH15" s="4"/>
      <c r="AGI15" s="4"/>
      <c r="AGJ15" s="4"/>
      <c r="AGN15" s="4"/>
      <c r="AGO15" s="4"/>
      <c r="AGP15" s="4"/>
      <c r="AGQ15" s="4"/>
      <c r="AGR15" s="4"/>
      <c r="AGS15" s="4"/>
      <c r="AGT15" s="4"/>
      <c r="AGU15" s="4"/>
      <c r="AGV15" s="4"/>
      <c r="AGW15" s="4"/>
      <c r="AGX15" s="4"/>
      <c r="AGY15" s="4"/>
      <c r="AHC15" s="4"/>
      <c r="AHD15" s="4"/>
      <c r="AHE15" s="4"/>
      <c r="AHF15" s="4"/>
      <c r="AHG15" s="4"/>
      <c r="AHH15" s="4"/>
      <c r="AHI15" s="4"/>
      <c r="AHJ15" s="4"/>
      <c r="AHK15" s="4"/>
      <c r="AHL15" s="4"/>
      <c r="AHM15" s="4"/>
      <c r="AHN15" s="4"/>
      <c r="AHR15" s="4"/>
      <c r="AHS15" s="4"/>
      <c r="AHT15" s="4"/>
      <c r="AHU15" s="4"/>
      <c r="AHV15" s="4"/>
      <c r="AHW15" s="4"/>
      <c r="AHX15" s="4"/>
      <c r="AHY15" s="4"/>
      <c r="AHZ15" s="4"/>
      <c r="AIA15" s="4"/>
      <c r="AIB15" s="4"/>
      <c r="AIC15" s="4"/>
      <c r="AIG15" s="4"/>
      <c r="AIH15" s="4"/>
      <c r="AII15" s="4"/>
      <c r="AIJ15" s="4"/>
      <c r="AIK15" s="4"/>
      <c r="AIL15" s="4"/>
      <c r="AIM15" s="4"/>
      <c r="AIN15" s="4"/>
      <c r="AIO15" s="4"/>
      <c r="AIP15" s="4"/>
      <c r="AIQ15" s="4"/>
      <c r="AIR15" s="4"/>
      <c r="AIV15" s="4"/>
      <c r="AIW15" s="4"/>
      <c r="AIX15" s="4"/>
      <c r="AIY15" s="4"/>
      <c r="AIZ15" s="4"/>
      <c r="AJA15" s="4"/>
      <c r="AJB15" s="4"/>
      <c r="AJC15" s="4"/>
      <c r="AJD15" s="4"/>
      <c r="AJE15" s="4"/>
      <c r="AJF15" s="4"/>
      <c r="AJG15" s="4"/>
      <c r="AJK15" s="4"/>
      <c r="AJL15" s="4"/>
      <c r="AJM15" s="4"/>
      <c r="AJN15" s="4"/>
      <c r="AJO15" s="4"/>
      <c r="AJP15" s="4"/>
      <c r="AJQ15" s="4"/>
      <c r="AJR15" s="4"/>
      <c r="AJS15" s="4"/>
      <c r="AJT15" s="4"/>
      <c r="AJU15" s="4"/>
      <c r="AJV15" s="4"/>
      <c r="AJZ15" s="4"/>
      <c r="AKA15" s="4"/>
      <c r="AKB15" s="4"/>
      <c r="AKC15" s="4"/>
      <c r="AKD15" s="4"/>
      <c r="AKE15" s="4"/>
      <c r="AKF15" s="4"/>
      <c r="AKG15" s="4"/>
      <c r="AKH15" s="4"/>
      <c r="AKI15" s="4"/>
      <c r="AKJ15" s="4"/>
      <c r="AKK15" s="4"/>
      <c r="AKO15" s="4"/>
      <c r="AKP15" s="4"/>
      <c r="AKQ15" s="4"/>
      <c r="AKR15" s="4"/>
      <c r="AKS15" s="4"/>
      <c r="AKT15" s="4"/>
      <c r="AKU15" s="4"/>
      <c r="AKV15" s="4"/>
      <c r="AKW15" s="4"/>
      <c r="AKX15" s="4"/>
      <c r="AKY15" s="4"/>
      <c r="AKZ15" s="4"/>
      <c r="ALD15" s="4"/>
      <c r="ALE15" s="4"/>
      <c r="ALF15" s="4"/>
      <c r="ALG15" s="4"/>
      <c r="ALH15" s="4"/>
      <c r="ALI15" s="4"/>
      <c r="ALJ15" s="4"/>
      <c r="ALK15" s="4"/>
      <c r="ALL15" s="4"/>
      <c r="ALM15" s="4"/>
      <c r="ALN15" s="4"/>
      <c r="ALO15" s="4"/>
      <c r="ALS15" s="4"/>
      <c r="ALT15" s="4"/>
      <c r="ALU15" s="4"/>
      <c r="ALV15" s="4"/>
      <c r="ALW15" s="4"/>
      <c r="ALX15" s="4"/>
      <c r="ALY15" s="4"/>
      <c r="ALZ15" s="4"/>
      <c r="AMA15" s="4"/>
      <c r="AMB15" s="4"/>
      <c r="AMC15" s="4"/>
      <c r="AMD15" s="4"/>
      <c r="AMH15" s="4"/>
      <c r="AMI15" s="4"/>
      <c r="AMJ15" s="4"/>
      <c r="AMK15" s="4"/>
      <c r="AML15" s="4"/>
      <c r="AMM15" s="4"/>
      <c r="AMN15" s="4"/>
      <c r="AMO15" s="4"/>
      <c r="AMP15" s="4"/>
      <c r="AMQ15" s="4"/>
      <c r="AMR15" s="4"/>
      <c r="AMS15" s="4"/>
      <c r="AMW15" s="4"/>
      <c r="AMX15" s="4"/>
      <c r="AMY15" s="4"/>
      <c r="AMZ15" s="4"/>
      <c r="ANA15" s="4"/>
      <c r="ANB15" s="4"/>
      <c r="ANC15" s="4"/>
      <c r="AND15" s="4"/>
      <c r="ANE15" s="4"/>
      <c r="ANF15" s="4"/>
      <c r="ANG15" s="4"/>
      <c r="ANH15" s="4"/>
      <c r="ANL15" s="4"/>
      <c r="ANM15" s="4"/>
      <c r="ANN15" s="4"/>
      <c r="ANO15" s="4"/>
      <c r="ANP15" s="4"/>
      <c r="ANQ15" s="4"/>
      <c r="ANR15" s="4"/>
      <c r="ANS15" s="4"/>
      <c r="ANT15" s="4"/>
      <c r="ANU15" s="4"/>
      <c r="ANV15" s="4"/>
      <c r="ANW15" s="4"/>
      <c r="AOA15" s="4"/>
      <c r="AOB15" s="4"/>
      <c r="AOC15" s="4"/>
      <c r="AOD15" s="4"/>
      <c r="AOE15" s="4"/>
      <c r="AOF15" s="4"/>
      <c r="AOG15" s="4"/>
      <c r="AOH15" s="4"/>
      <c r="AOI15" s="4"/>
      <c r="AOJ15" s="4"/>
      <c r="AOK15" s="4"/>
      <c r="AOL15" s="4"/>
      <c r="AOP15" s="4"/>
      <c r="AOQ15" s="4"/>
      <c r="AOR15" s="4"/>
      <c r="AOS15" s="4"/>
      <c r="AOT15" s="4"/>
      <c r="AOU15" s="4"/>
      <c r="AOV15" s="4"/>
      <c r="AOW15" s="4"/>
      <c r="AOX15" s="4"/>
      <c r="AOY15" s="4"/>
      <c r="AOZ15" s="4"/>
      <c r="APA15" s="4"/>
      <c r="APE15" s="4"/>
      <c r="APF15" s="4"/>
      <c r="APG15" s="4"/>
      <c r="APH15" s="4"/>
      <c r="API15" s="4"/>
      <c r="APJ15" s="4"/>
      <c r="APK15" s="4"/>
      <c r="APL15" s="4"/>
      <c r="APM15" s="4"/>
      <c r="APN15" s="4"/>
      <c r="APO15" s="4"/>
      <c r="APP15" s="4"/>
      <c r="APT15" s="4"/>
      <c r="APU15" s="4"/>
      <c r="APV15" s="4"/>
      <c r="APW15" s="4"/>
      <c r="APX15" s="4"/>
      <c r="APY15" s="4"/>
      <c r="APZ15" s="4"/>
      <c r="AQA15" s="4"/>
      <c r="AQB15" s="4"/>
      <c r="AQC15" s="4"/>
      <c r="AQD15" s="4"/>
      <c r="AQE15" s="4"/>
      <c r="AQI15" s="4"/>
      <c r="AQJ15" s="4"/>
      <c r="AQK15" s="4"/>
      <c r="AQL15" s="4"/>
      <c r="AQM15" s="4"/>
      <c r="AQN15" s="4"/>
      <c r="AQO15" s="4"/>
      <c r="AQP15" s="4"/>
      <c r="AQQ15" s="4"/>
      <c r="AQR15" s="4"/>
      <c r="AQS15" s="4"/>
      <c r="AQT15" s="4"/>
      <c r="AQX15" s="4"/>
      <c r="AQY15" s="4"/>
      <c r="AQZ15" s="4"/>
      <c r="ARA15" s="4"/>
      <c r="ARB15" s="4"/>
      <c r="ARC15" s="4"/>
      <c r="ARD15" s="4"/>
      <c r="ARE15" s="4"/>
      <c r="ARF15" s="4"/>
      <c r="ARG15" s="4"/>
      <c r="ARH15" s="4"/>
      <c r="ARI15" s="4"/>
      <c r="ARM15" s="4"/>
      <c r="ARN15" s="4"/>
      <c r="ARO15" s="4"/>
      <c r="ARP15" s="4"/>
      <c r="ARQ15" s="4"/>
      <c r="ARR15" s="4"/>
      <c r="ARS15" s="4"/>
      <c r="ART15" s="4"/>
      <c r="ARU15" s="4"/>
      <c r="ARV15" s="4"/>
      <c r="ARW15" s="4"/>
      <c r="ARX15" s="4"/>
      <c r="ASB15" s="4"/>
      <c r="ASC15" s="4"/>
      <c r="ASD15" s="4"/>
      <c r="ASE15" s="4"/>
      <c r="ASF15" s="4"/>
      <c r="ASG15" s="4"/>
      <c r="ASH15" s="4"/>
      <c r="ASI15" s="4"/>
      <c r="ASJ15" s="4"/>
      <c r="ASK15" s="4"/>
      <c r="ASL15" s="4"/>
      <c r="ASM15" s="4"/>
      <c r="ASQ15" s="4"/>
      <c r="ASR15" s="4"/>
      <c r="ASS15" s="4"/>
      <c r="AST15" s="4"/>
      <c r="ASU15" s="4"/>
      <c r="ASV15" s="4"/>
      <c r="ASW15" s="4"/>
      <c r="ASX15" s="4"/>
      <c r="ASY15" s="4"/>
      <c r="ASZ15" s="4"/>
      <c r="ATA15" s="4"/>
      <c r="ATB15" s="4"/>
      <c r="ATF15" s="4"/>
      <c r="ATG15" s="4"/>
      <c r="ATH15" s="4"/>
      <c r="ATI15" s="4"/>
      <c r="ATJ15" s="4"/>
      <c r="ATK15" s="4"/>
      <c r="ATL15" s="4"/>
      <c r="ATM15" s="4"/>
      <c r="ATN15" s="4"/>
      <c r="ATO15" s="4"/>
      <c r="ATP15" s="4"/>
      <c r="ATQ15" s="4"/>
      <c r="ATU15" s="4"/>
      <c r="ATV15" s="4"/>
      <c r="ATW15" s="4"/>
      <c r="ATX15" s="4"/>
      <c r="ATY15" s="4"/>
      <c r="ATZ15" s="4"/>
      <c r="AUA15" s="4"/>
      <c r="AUB15" s="4"/>
      <c r="AUC15" s="4"/>
      <c r="AUD15" s="4"/>
      <c r="AUE15" s="4"/>
      <c r="AUF15" s="4"/>
      <c r="AUJ15" s="4"/>
      <c r="AUK15" s="4"/>
      <c r="AUL15" s="4"/>
      <c r="AUM15" s="4"/>
      <c r="AUN15" s="4"/>
      <c r="AUO15" s="4"/>
      <c r="AUP15" s="4"/>
      <c r="AUQ15" s="4"/>
      <c r="AUR15" s="4"/>
      <c r="AUS15" s="4"/>
      <c r="AUT15" s="4"/>
      <c r="AUU15" s="4"/>
      <c r="AUY15" s="4"/>
      <c r="AUZ15" s="4"/>
      <c r="AVA15" s="4"/>
      <c r="AVB15" s="4"/>
      <c r="AVC15" s="4"/>
      <c r="AVD15" s="4"/>
      <c r="AVE15" s="4"/>
      <c r="AVF15" s="4"/>
      <c r="AVG15" s="4"/>
      <c r="AVH15" s="4"/>
      <c r="AVI15" s="4"/>
      <c r="AVJ15" s="4"/>
      <c r="AVN15" s="4"/>
      <c r="AVO15" s="4"/>
      <c r="AVP15" s="4"/>
      <c r="AVQ15" s="4"/>
      <c r="AVR15" s="4"/>
      <c r="AVS15" s="4"/>
      <c r="AVT15" s="4"/>
      <c r="AVU15" s="4"/>
      <c r="AVV15" s="4"/>
      <c r="AVW15" s="4"/>
      <c r="AVX15" s="4"/>
      <c r="AVY15" s="4"/>
      <c r="AWC15" s="4"/>
      <c r="AWD15" s="4"/>
      <c r="AWE15" s="4"/>
      <c r="AWF15" s="4"/>
      <c r="AWG15" s="4"/>
      <c r="AWH15" s="4"/>
      <c r="AWI15" s="4"/>
      <c r="AWJ15" s="4"/>
      <c r="AWK15" s="4"/>
      <c r="AWL15" s="4"/>
      <c r="AWM15" s="4"/>
      <c r="AWN15" s="4"/>
      <c r="AWR15" s="4"/>
      <c r="AWS15" s="4"/>
      <c r="AWT15" s="4"/>
      <c r="AWU15" s="4"/>
      <c r="AWV15" s="4"/>
      <c r="AWW15" s="4"/>
      <c r="AWX15" s="4"/>
      <c r="AWY15" s="4"/>
      <c r="AWZ15" s="4"/>
      <c r="AXA15" s="4"/>
      <c r="AXB15" s="4"/>
      <c r="AXC15" s="4"/>
      <c r="AXG15" s="4"/>
      <c r="AXH15" s="4"/>
      <c r="AXI15" s="4"/>
      <c r="AXJ15" s="4"/>
      <c r="AXK15" s="4"/>
      <c r="AXL15" s="4"/>
      <c r="AXM15" s="4"/>
      <c r="AXN15" s="4"/>
      <c r="AXO15" s="4"/>
      <c r="AXP15" s="4"/>
      <c r="AXQ15" s="4"/>
      <c r="AXR15" s="4"/>
      <c r="AXV15" s="4"/>
      <c r="AXW15" s="4"/>
      <c r="AXX15" s="4"/>
      <c r="AXY15" s="4"/>
      <c r="AXZ15" s="4"/>
      <c r="AYA15" s="4"/>
      <c r="AYB15" s="4"/>
      <c r="AYC15" s="4"/>
      <c r="AYD15" s="4"/>
      <c r="AYE15" s="4"/>
      <c r="AYF15" s="4"/>
      <c r="AYG15" s="4"/>
      <c r="AYK15" s="4"/>
      <c r="AYL15" s="4"/>
      <c r="AYM15" s="4"/>
      <c r="AYN15" s="4"/>
      <c r="AYO15" s="4"/>
      <c r="AYP15" s="4"/>
      <c r="AYQ15" s="4"/>
      <c r="AYR15" s="4"/>
      <c r="AYS15" s="4"/>
      <c r="AYT15" s="4"/>
      <c r="AYU15" s="4"/>
      <c r="AYV15" s="4"/>
      <c r="AYZ15" s="4"/>
      <c r="AZA15" s="4"/>
      <c r="AZB15" s="4"/>
      <c r="AZC15" s="4"/>
      <c r="AZD15" s="4"/>
      <c r="AZE15" s="4"/>
      <c r="AZF15" s="4"/>
      <c r="AZG15" s="4"/>
      <c r="AZH15" s="4"/>
      <c r="AZI15" s="4"/>
      <c r="AZJ15" s="4"/>
      <c r="AZK15" s="4"/>
      <c r="AZO15" s="4"/>
      <c r="AZP15" s="4"/>
      <c r="AZQ15" s="4"/>
      <c r="AZR15" s="4"/>
      <c r="AZS15" s="4"/>
      <c r="AZT15" s="4"/>
      <c r="AZU15" s="4"/>
      <c r="AZV15" s="4"/>
      <c r="AZW15" s="4"/>
      <c r="AZX15" s="4"/>
      <c r="AZY15" s="4"/>
      <c r="AZZ15" s="4"/>
      <c r="BAD15" s="4"/>
      <c r="BAE15" s="4"/>
      <c r="BAF15" s="4"/>
      <c r="BAG15" s="4"/>
      <c r="BAH15" s="4"/>
      <c r="BAI15" s="4"/>
      <c r="BAJ15" s="4"/>
      <c r="BAK15" s="4"/>
      <c r="BAL15" s="4"/>
      <c r="BAM15" s="4"/>
      <c r="BAN15" s="4"/>
      <c r="BAO15" s="4"/>
      <c r="BAS15" s="4"/>
      <c r="BAT15" s="4"/>
      <c r="BAU15" s="4"/>
      <c r="BAV15" s="4"/>
      <c r="BAW15" s="4"/>
      <c r="BAX15" s="4"/>
      <c r="BAY15" s="4"/>
      <c r="BAZ15" s="4"/>
      <c r="BBA15" s="4"/>
      <c r="BBB15" s="4"/>
      <c r="BBC15" s="4"/>
      <c r="BBD15" s="4"/>
      <c r="BBH15" s="4"/>
      <c r="BBI15" s="4"/>
      <c r="BBJ15" s="4"/>
      <c r="BBK15" s="4"/>
      <c r="BBL15" s="4"/>
      <c r="BBM15" s="4"/>
      <c r="BBN15" s="4"/>
      <c r="BBO15" s="4"/>
      <c r="BBP15" s="4"/>
      <c r="BBQ15" s="4"/>
      <c r="BBR15" s="4"/>
      <c r="BBS15" s="4"/>
      <c r="BBW15" s="4"/>
      <c r="BBX15" s="4"/>
      <c r="BBY15" s="4"/>
      <c r="BBZ15" s="4"/>
      <c r="BCA15" s="4"/>
      <c r="BCB15" s="4"/>
      <c r="BCC15" s="4"/>
      <c r="BCD15" s="4"/>
      <c r="BCE15" s="4"/>
      <c r="BCF15" s="4"/>
      <c r="BCG15" s="4"/>
      <c r="BCH15" s="4"/>
      <c r="BCL15" s="4"/>
      <c r="BCM15" s="4"/>
      <c r="BCN15" s="4"/>
      <c r="BCO15" s="4"/>
      <c r="BCP15" s="4"/>
      <c r="BCQ15" s="4"/>
      <c r="BCR15" s="4"/>
      <c r="BCS15" s="4"/>
      <c r="BCT15" s="4"/>
      <c r="BCU15" s="4"/>
      <c r="BCV15" s="4"/>
      <c r="BCW15" s="4"/>
      <c r="BDA15" s="4"/>
      <c r="BDB15" s="4"/>
      <c r="BDC15" s="4"/>
      <c r="BDD15" s="4"/>
      <c r="BDE15" s="4"/>
      <c r="BDF15" s="4"/>
      <c r="BDG15" s="4"/>
      <c r="BDH15" s="4"/>
      <c r="BDI15" s="4"/>
      <c r="BDJ15" s="4"/>
      <c r="BDK15" s="4"/>
      <c r="BDL15" s="4"/>
      <c r="BDP15" s="4"/>
      <c r="BDQ15" s="4"/>
      <c r="BDR15" s="4"/>
      <c r="BDS15" s="4"/>
      <c r="BDT15" s="4"/>
      <c r="BDU15" s="4"/>
      <c r="BDV15" s="4"/>
      <c r="BDW15" s="4"/>
      <c r="BDX15" s="4"/>
      <c r="BDY15" s="4"/>
      <c r="BDZ15" s="4"/>
      <c r="BEA15" s="4"/>
      <c r="BEE15" s="4"/>
      <c r="BEF15" s="4"/>
      <c r="BEG15" s="4"/>
      <c r="BEH15" s="4"/>
      <c r="BEI15" s="4"/>
      <c r="BEJ15" s="4"/>
      <c r="BEK15" s="4"/>
      <c r="BEL15" s="4"/>
      <c r="BEM15" s="4"/>
      <c r="BEN15" s="4"/>
      <c r="BEO15" s="4"/>
      <c r="BEP15" s="4"/>
      <c r="BET15" s="4"/>
      <c r="BEU15" s="4"/>
      <c r="BEV15" s="4"/>
      <c r="BEW15" s="4"/>
      <c r="BEX15" s="4"/>
      <c r="BEY15" s="4"/>
      <c r="BEZ15" s="4"/>
      <c r="BFA15" s="4"/>
      <c r="BFB15" s="4"/>
      <c r="BFC15" s="4"/>
      <c r="BFD15" s="4"/>
      <c r="BFE15" s="4"/>
      <c r="BFI15" s="4"/>
      <c r="BFJ15" s="4"/>
      <c r="BFK15" s="4"/>
      <c r="BFL15" s="4"/>
      <c r="BFM15" s="4"/>
      <c r="BFN15" s="4"/>
      <c r="BFO15" s="4"/>
      <c r="BFP15" s="4"/>
      <c r="BFQ15" s="4"/>
      <c r="BFR15" s="4"/>
      <c r="BFS15" s="4"/>
      <c r="BFT15" s="4"/>
      <c r="BFX15" s="4"/>
      <c r="BFY15" s="4"/>
      <c r="BFZ15" s="4"/>
      <c r="BGA15" s="4"/>
      <c r="BGB15" s="4"/>
      <c r="BGC15" s="4"/>
      <c r="BGD15" s="4"/>
      <c r="BGE15" s="4"/>
      <c r="BGF15" s="4"/>
      <c r="BGG15" s="4"/>
      <c r="BGH15" s="4"/>
      <c r="BGI15" s="4"/>
      <c r="BGM15" s="4"/>
      <c r="BGN15" s="4"/>
      <c r="BGO15" s="4"/>
      <c r="BGP15" s="4"/>
      <c r="BGQ15" s="4"/>
      <c r="BGR15" s="4"/>
      <c r="BGS15" s="4"/>
      <c r="BGT15" s="4"/>
      <c r="BGU15" s="4"/>
      <c r="BGV15" s="4"/>
      <c r="BGW15" s="4"/>
      <c r="BGX15" s="4"/>
      <c r="BHB15" s="4"/>
      <c r="BHC15" s="4"/>
      <c r="BHD15" s="4"/>
      <c r="BHE15" s="4"/>
      <c r="BHF15" s="4"/>
      <c r="BHG15" s="4"/>
      <c r="BHH15" s="4"/>
      <c r="BHI15" s="4"/>
      <c r="BHJ15" s="4"/>
      <c r="BHK15" s="4"/>
      <c r="BHL15" s="4"/>
      <c r="BHM15" s="4"/>
      <c r="BHQ15" s="4"/>
      <c r="BHR15" s="4"/>
      <c r="BHS15" s="4"/>
      <c r="BHT15" s="4"/>
      <c r="BHU15" s="4"/>
      <c r="BHV15" s="4"/>
      <c r="BHW15" s="4"/>
      <c r="BHX15" s="4"/>
      <c r="BHY15" s="4"/>
      <c r="BHZ15" s="4"/>
      <c r="BIA15" s="4"/>
      <c r="BIB15" s="4"/>
      <c r="BIF15" s="4"/>
      <c r="BIG15" s="4"/>
      <c r="BIH15" s="4"/>
      <c r="BII15" s="4"/>
      <c r="BIJ15" s="4"/>
      <c r="BIK15" s="4"/>
      <c r="BIL15" s="4"/>
      <c r="BIM15" s="4"/>
      <c r="BIN15" s="4"/>
      <c r="BIO15" s="4"/>
      <c r="BIP15" s="4"/>
      <c r="BIQ15" s="4"/>
      <c r="BIU15" s="4"/>
      <c r="BIV15" s="4"/>
      <c r="BIW15" s="4"/>
      <c r="BIX15" s="4"/>
      <c r="BIY15" s="4"/>
      <c r="BIZ15" s="4"/>
      <c r="BJA15" s="4"/>
      <c r="BJB15" s="4"/>
      <c r="BJC15" s="4"/>
      <c r="BJD15" s="4"/>
      <c r="BJE15" s="4"/>
      <c r="BJF15" s="4"/>
      <c r="BJJ15" s="4"/>
      <c r="BJK15" s="4"/>
      <c r="BJL15" s="4"/>
      <c r="BJM15" s="4"/>
      <c r="BJN15" s="4"/>
      <c r="BJO15" s="4"/>
      <c r="BJP15" s="4"/>
      <c r="BJQ15" s="4"/>
      <c r="BJR15" s="4"/>
      <c r="BJS15" s="4"/>
      <c r="BJT15" s="4"/>
      <c r="BJU15" s="4"/>
      <c r="BJY15" s="4"/>
      <c r="BJZ15" s="4"/>
      <c r="BKA15" s="4"/>
      <c r="BKB15" s="4"/>
      <c r="BKC15" s="4"/>
      <c r="BKD15" s="4"/>
      <c r="BKE15" s="4"/>
      <c r="BKF15" s="4"/>
      <c r="BKG15" s="4"/>
      <c r="BKH15" s="4"/>
      <c r="BKI15" s="4"/>
      <c r="BKJ15" s="4"/>
      <c r="BKN15" s="4"/>
      <c r="BKO15" s="4"/>
      <c r="BKP15" s="4"/>
      <c r="BKQ15" s="4"/>
      <c r="BKR15" s="4"/>
      <c r="BKS15" s="4"/>
      <c r="BKT15" s="4"/>
      <c r="BKU15" s="4"/>
      <c r="BKV15" s="4"/>
      <c r="BKW15" s="4"/>
      <c r="BKX15" s="4"/>
      <c r="BKY15" s="4"/>
      <c r="BLC15" s="4"/>
      <c r="BLD15" s="4"/>
      <c r="BLE15" s="4"/>
      <c r="BLF15" s="4"/>
      <c r="BLG15" s="4"/>
      <c r="BLH15" s="4"/>
      <c r="BLI15" s="4"/>
      <c r="BLJ15" s="4"/>
      <c r="BLK15" s="4"/>
      <c r="BLL15" s="4"/>
      <c r="BLM15" s="4"/>
      <c r="BLN15" s="4"/>
      <c r="BLR15" s="4"/>
      <c r="BLS15" s="4"/>
      <c r="BLT15" s="4"/>
      <c r="BLU15" s="4"/>
      <c r="BLV15" s="4"/>
      <c r="BLW15" s="4"/>
      <c r="BLX15" s="4"/>
      <c r="BLY15" s="4"/>
      <c r="BLZ15" s="4"/>
      <c r="BMA15" s="4"/>
      <c r="BMB15" s="4"/>
      <c r="BMC15" s="4"/>
      <c r="BMG15" s="4"/>
      <c r="BMH15" s="4"/>
      <c r="BMI15" s="4"/>
      <c r="BMJ15" s="4"/>
      <c r="BMK15" s="4"/>
      <c r="BML15" s="4"/>
      <c r="BMM15" s="4"/>
      <c r="BMN15" s="4"/>
      <c r="BMO15" s="4"/>
      <c r="BMP15" s="4"/>
      <c r="BMQ15" s="4"/>
      <c r="BMR15" s="4"/>
      <c r="BMV15" s="4"/>
      <c r="BMW15" s="4"/>
      <c r="BMX15" s="4"/>
      <c r="BMY15" s="4"/>
      <c r="BMZ15" s="4"/>
      <c r="BNA15" s="4"/>
      <c r="BNB15" s="4"/>
      <c r="BNC15" s="4"/>
      <c r="BND15" s="4"/>
      <c r="BNE15" s="4"/>
      <c r="BNF15" s="4"/>
      <c r="BNG15" s="4"/>
      <c r="BNK15" s="4"/>
      <c r="BNL15" s="4"/>
      <c r="BNM15" s="4"/>
      <c r="BNN15" s="4"/>
      <c r="BNO15" s="4"/>
      <c r="BNP15" s="4"/>
      <c r="BNQ15" s="4"/>
      <c r="BNR15" s="4"/>
      <c r="BNS15" s="4"/>
      <c r="BNT15" s="4"/>
      <c r="BNU15" s="4"/>
      <c r="BNV15" s="4"/>
      <c r="BNZ15" s="4"/>
      <c r="BOA15" s="4"/>
      <c r="BOB15" s="4"/>
      <c r="BOC15" s="4"/>
      <c r="BOD15" s="4"/>
      <c r="BOE15" s="4"/>
      <c r="BOF15" s="4"/>
      <c r="BOG15" s="4"/>
      <c r="BOH15" s="4"/>
      <c r="BOI15" s="4"/>
      <c r="BOJ15" s="4"/>
      <c r="BOK15" s="4"/>
      <c r="BOO15" s="4"/>
      <c r="BOP15" s="4"/>
      <c r="BOQ15" s="4"/>
      <c r="BOR15" s="4"/>
      <c r="BOS15" s="4"/>
      <c r="BOT15" s="4"/>
      <c r="BOU15" s="4"/>
      <c r="BOV15" s="4"/>
      <c r="BOW15" s="4"/>
      <c r="BOX15" s="4"/>
      <c r="BOY15" s="4"/>
      <c r="BOZ15" s="4"/>
      <c r="BPD15" s="4"/>
      <c r="BPE15" s="4"/>
      <c r="BPF15" s="4"/>
      <c r="BPG15" s="4"/>
      <c r="BPH15" s="4"/>
      <c r="BPI15" s="4"/>
      <c r="BPJ15" s="4"/>
      <c r="BPK15" s="4"/>
      <c r="BPL15" s="4"/>
      <c r="BPM15" s="4"/>
      <c r="BPN15" s="4"/>
      <c r="BPO15" s="4"/>
      <c r="BPS15" s="4"/>
      <c r="BPT15" s="4"/>
      <c r="BPU15" s="4"/>
      <c r="BPV15" s="4"/>
      <c r="BPW15" s="4"/>
      <c r="BPX15" s="4"/>
      <c r="BPY15" s="4"/>
      <c r="BPZ15" s="4"/>
      <c r="BQA15" s="4"/>
      <c r="BQB15" s="4"/>
      <c r="BQC15" s="4"/>
      <c r="BQD15" s="4"/>
      <c r="BQH15" s="4"/>
      <c r="BQI15" s="4"/>
      <c r="BQJ15" s="4"/>
      <c r="BQK15" s="4"/>
      <c r="BQL15" s="4"/>
      <c r="BQM15" s="4"/>
      <c r="BQN15" s="4"/>
      <c r="BQO15" s="4"/>
      <c r="BQP15" s="4"/>
      <c r="BQQ15" s="4"/>
      <c r="BQR15" s="4"/>
      <c r="BQS15" s="4"/>
      <c r="BQW15" s="4"/>
      <c r="BQX15" s="4"/>
      <c r="BQY15" s="4"/>
      <c r="BQZ15" s="4"/>
      <c r="BRA15" s="4"/>
      <c r="BRB15" s="4"/>
      <c r="BRC15" s="4"/>
      <c r="BRD15" s="4"/>
      <c r="BRE15" s="4"/>
      <c r="BRF15" s="4"/>
      <c r="BRG15" s="4"/>
      <c r="BRH15" s="4"/>
      <c r="BRL15" s="4"/>
      <c r="BRM15" s="4"/>
      <c r="BRN15" s="4"/>
      <c r="BRO15" s="4"/>
      <c r="BRP15" s="4"/>
      <c r="BRQ15" s="4"/>
      <c r="BRR15" s="4"/>
      <c r="BRS15" s="4"/>
      <c r="BRT15" s="4"/>
      <c r="BRU15" s="4"/>
      <c r="BRV15" s="4"/>
      <c r="BRW15" s="4"/>
      <c r="BSA15" s="4"/>
      <c r="BSB15" s="4"/>
      <c r="BSC15" s="4"/>
      <c r="BSD15" s="4"/>
      <c r="BSE15" s="4"/>
      <c r="BSF15" s="4"/>
      <c r="BSG15" s="4"/>
      <c r="BSH15" s="4"/>
      <c r="BSI15" s="4"/>
      <c r="BSJ15" s="4"/>
      <c r="BSK15" s="4"/>
      <c r="BSL15" s="4"/>
      <c r="BSP15" s="4"/>
      <c r="BSQ15" s="4"/>
      <c r="BSR15" s="4"/>
      <c r="BSS15" s="4"/>
      <c r="BST15" s="4"/>
      <c r="BSU15" s="4"/>
      <c r="BSV15" s="4"/>
      <c r="BSW15" s="4"/>
      <c r="BSX15" s="4"/>
      <c r="BSY15" s="4"/>
      <c r="BSZ15" s="4"/>
      <c r="BTA15" s="4"/>
      <c r="BTE15" s="4"/>
      <c r="BTF15" s="4"/>
      <c r="BTG15" s="4"/>
      <c r="BTH15" s="4"/>
      <c r="BTI15" s="4"/>
      <c r="BTJ15" s="4"/>
      <c r="BTK15" s="4"/>
      <c r="BTL15" s="4"/>
      <c r="BTM15" s="4"/>
      <c r="BTN15" s="4"/>
      <c r="BTO15" s="4"/>
      <c r="BTP15" s="4"/>
      <c r="BTT15" s="4"/>
      <c r="BTU15" s="4"/>
      <c r="BTV15" s="4"/>
      <c r="BTW15" s="4"/>
      <c r="BTX15" s="4"/>
      <c r="BTY15" s="4"/>
      <c r="BTZ15" s="4"/>
      <c r="BUA15" s="4"/>
      <c r="BUB15" s="4"/>
      <c r="BUC15" s="4"/>
      <c r="BUD15" s="4"/>
      <c r="BUE15" s="4"/>
      <c r="BUI15" s="4"/>
      <c r="BUJ15" s="4"/>
      <c r="BUK15" s="4"/>
      <c r="BUL15" s="4"/>
      <c r="BUM15" s="4"/>
      <c r="BUN15" s="4"/>
      <c r="BUO15" s="4"/>
      <c r="BUP15" s="4"/>
      <c r="BUQ15" s="4"/>
      <c r="BUR15" s="4"/>
      <c r="BUS15" s="4"/>
      <c r="BUT15" s="4"/>
      <c r="BUX15" s="4"/>
      <c r="BUY15" s="4"/>
      <c r="BUZ15" s="4"/>
      <c r="BVA15" s="4"/>
      <c r="BVB15" s="4"/>
      <c r="BVC15" s="4"/>
      <c r="BVD15" s="4"/>
      <c r="BVE15" s="4"/>
      <c r="BVF15" s="4"/>
      <c r="BVG15" s="4"/>
      <c r="BVH15" s="4"/>
      <c r="BVI15" s="4"/>
      <c r="BVM15" s="4"/>
      <c r="BVN15" s="4"/>
      <c r="BVO15" s="4"/>
      <c r="BVP15" s="4"/>
      <c r="BVQ15" s="4"/>
      <c r="BVR15" s="4"/>
      <c r="BVS15" s="4"/>
      <c r="BVT15" s="4"/>
      <c r="BVU15" s="4"/>
      <c r="BVV15" s="4"/>
      <c r="BVW15" s="4"/>
      <c r="BVX15" s="4"/>
      <c r="BWB15" s="4"/>
      <c r="BWC15" s="4"/>
      <c r="BWD15" s="4"/>
      <c r="BWE15" s="4"/>
      <c r="BWF15" s="4"/>
      <c r="BWG15" s="4"/>
      <c r="BWH15" s="4"/>
      <c r="BWI15" s="4"/>
      <c r="BWJ15" s="4"/>
      <c r="BWK15" s="4"/>
      <c r="BWL15" s="4"/>
      <c r="BWM15" s="4"/>
      <c r="BWQ15" s="4"/>
      <c r="BWR15" s="4"/>
      <c r="BWS15" s="4"/>
      <c r="BWT15" s="4"/>
      <c r="BWU15" s="4"/>
      <c r="BWV15" s="4"/>
      <c r="BWW15" s="4"/>
      <c r="BWX15" s="4"/>
      <c r="BWY15" s="4"/>
      <c r="BWZ15" s="4"/>
      <c r="BXA15" s="4"/>
      <c r="BXB15" s="4"/>
      <c r="BXF15" s="4"/>
      <c r="BXG15" s="4"/>
      <c r="BXH15" s="4"/>
      <c r="BXI15" s="4"/>
      <c r="BXJ15" s="4"/>
      <c r="BXK15" s="4"/>
      <c r="BXL15" s="4"/>
      <c r="BXM15" s="4"/>
      <c r="BXN15" s="4"/>
      <c r="BXO15" s="4"/>
      <c r="BXP15" s="4"/>
      <c r="BXQ15" s="4"/>
      <c r="BXU15" s="4"/>
      <c r="BXV15" s="4"/>
      <c r="BXW15" s="4"/>
      <c r="BXX15" s="4"/>
      <c r="BXY15" s="4"/>
      <c r="BXZ15" s="4"/>
      <c r="BYA15" s="4"/>
      <c r="BYB15" s="4"/>
      <c r="BYC15" s="4"/>
      <c r="BYD15" s="4"/>
      <c r="BYE15" s="4"/>
      <c r="BYF15" s="4"/>
      <c r="BYJ15" s="4"/>
      <c r="BYK15" s="4"/>
      <c r="BYL15" s="4"/>
      <c r="BYM15" s="4"/>
      <c r="BYN15" s="4"/>
      <c r="BYO15" s="4"/>
      <c r="BYP15" s="4"/>
      <c r="BYQ15" s="4"/>
      <c r="BYR15" s="4"/>
      <c r="BYS15" s="4"/>
      <c r="BYT15" s="4"/>
      <c r="BYU15" s="4"/>
      <c r="BYY15" s="4"/>
      <c r="BYZ15" s="4"/>
      <c r="BZA15" s="4"/>
      <c r="BZB15" s="4"/>
      <c r="BZC15" s="4"/>
      <c r="BZD15" s="4"/>
      <c r="BZE15" s="4"/>
      <c r="BZF15" s="4"/>
      <c r="BZG15" s="4"/>
      <c r="BZH15" s="4"/>
      <c r="BZI15" s="4"/>
      <c r="BZJ15" s="4"/>
      <c r="BZN15" s="4"/>
      <c r="BZO15" s="4"/>
      <c r="BZP15" s="4"/>
      <c r="BZQ15" s="4"/>
      <c r="BZR15" s="4"/>
      <c r="BZS15" s="4"/>
      <c r="BZT15" s="4"/>
      <c r="BZU15" s="4"/>
      <c r="BZV15" s="4"/>
      <c r="BZW15" s="4"/>
      <c r="BZX15" s="4"/>
      <c r="BZY15" s="4"/>
      <c r="CAC15" s="4"/>
      <c r="CAD15" s="4"/>
      <c r="CAE15" s="4"/>
      <c r="CAF15" s="4"/>
      <c r="CAG15" s="4"/>
      <c r="CAH15" s="4"/>
      <c r="CAI15" s="4"/>
      <c r="CAJ15" s="4"/>
      <c r="CAK15" s="4"/>
      <c r="CAL15" s="4"/>
      <c r="CAM15" s="4"/>
      <c r="CAN15" s="4"/>
      <c r="CAR15" s="4"/>
      <c r="CAS15" s="4"/>
      <c r="CAT15" s="4"/>
      <c r="CAU15" s="4"/>
      <c r="CAV15" s="4"/>
      <c r="CAW15" s="4"/>
      <c r="CAX15" s="4"/>
      <c r="CAY15" s="4"/>
      <c r="CAZ15" s="4"/>
      <c r="CBA15" s="4"/>
      <c r="CBB15" s="4"/>
      <c r="CBC15" s="4"/>
      <c r="CBG15" s="4"/>
      <c r="CBH15" s="4"/>
      <c r="CBI15" s="4"/>
      <c r="CBJ15" s="4"/>
      <c r="CBK15" s="4"/>
      <c r="CBL15" s="4"/>
      <c r="CBM15" s="4"/>
      <c r="CBN15" s="4"/>
      <c r="CBO15" s="4"/>
      <c r="CBP15" s="4"/>
      <c r="CBQ15" s="4"/>
      <c r="CBR15" s="4"/>
      <c r="CBV15" s="4"/>
      <c r="CBW15" s="4"/>
      <c r="CBX15" s="4"/>
      <c r="CBY15" s="4"/>
      <c r="CBZ15" s="4"/>
      <c r="CCA15" s="4"/>
      <c r="CCB15" s="4"/>
      <c r="CCC15" s="4"/>
      <c r="CCD15" s="4"/>
      <c r="CCE15" s="4"/>
      <c r="CCF15" s="4"/>
      <c r="CCG15" s="4"/>
      <c r="CCK15" s="4"/>
      <c r="CCL15" s="4"/>
      <c r="CCM15" s="4"/>
      <c r="CCN15" s="4"/>
      <c r="CCO15" s="4"/>
      <c r="CCP15" s="4"/>
      <c r="CCQ15" s="4"/>
      <c r="CCR15" s="4"/>
      <c r="CCS15" s="4"/>
      <c r="CCT15" s="4"/>
      <c r="CCU15" s="4"/>
      <c r="CCV15" s="4"/>
      <c r="CCZ15" s="4"/>
      <c r="CDA15" s="4"/>
      <c r="CDB15" s="4"/>
      <c r="CDC15" s="4"/>
      <c r="CDD15" s="4"/>
      <c r="CDE15" s="4"/>
      <c r="CDF15" s="4"/>
      <c r="CDG15" s="4"/>
      <c r="CDH15" s="4"/>
      <c r="CDI15" s="4"/>
      <c r="CDJ15" s="4"/>
      <c r="CDK15" s="4"/>
      <c r="CDO15" s="4"/>
      <c r="CDP15" s="4"/>
      <c r="CDQ15" s="4"/>
      <c r="CDR15" s="4"/>
      <c r="CDS15" s="4"/>
      <c r="CDT15" s="4"/>
      <c r="CDU15" s="4"/>
      <c r="CDV15" s="4"/>
      <c r="CDW15" s="4"/>
      <c r="CDX15" s="4"/>
      <c r="CDY15" s="4"/>
      <c r="CDZ15" s="4"/>
      <c r="CED15" s="4"/>
      <c r="CEE15" s="4"/>
      <c r="CEF15" s="4"/>
      <c r="CEG15" s="4"/>
      <c r="CEH15" s="4"/>
      <c r="CEI15" s="4"/>
      <c r="CEJ15" s="4"/>
      <c r="CEK15" s="4"/>
      <c r="CEL15" s="4"/>
      <c r="CEM15" s="4"/>
      <c r="CEN15" s="4"/>
      <c r="CEO15" s="4"/>
      <c r="CES15" s="4"/>
      <c r="CET15" s="4"/>
      <c r="CEU15" s="4"/>
      <c r="CEV15" s="4"/>
      <c r="CEW15" s="4"/>
      <c r="CEX15" s="4"/>
      <c r="CEY15" s="4"/>
      <c r="CEZ15" s="4"/>
      <c r="CFA15" s="4"/>
      <c r="CFB15" s="4"/>
      <c r="CFC15" s="4"/>
      <c r="CFD15" s="4"/>
      <c r="CFH15" s="4"/>
      <c r="CFI15" s="4"/>
      <c r="CFJ15" s="4"/>
      <c r="CFK15" s="4"/>
      <c r="CFL15" s="4"/>
      <c r="CFM15" s="4"/>
      <c r="CFN15" s="4"/>
      <c r="CFO15" s="4"/>
      <c r="CFP15" s="4"/>
      <c r="CFQ15" s="4"/>
      <c r="CFR15" s="4"/>
      <c r="CFS15" s="4"/>
      <c r="CFW15" s="4"/>
      <c r="CFX15" s="4"/>
      <c r="CFY15" s="4"/>
      <c r="CFZ15" s="4"/>
      <c r="CGA15" s="4"/>
      <c r="CGB15" s="4"/>
      <c r="CGC15" s="4"/>
      <c r="CGD15" s="4"/>
      <c r="CGE15" s="4"/>
      <c r="CGF15" s="4"/>
      <c r="CGG15" s="4"/>
      <c r="CGH15" s="4"/>
      <c r="CGL15" s="4"/>
      <c r="CGM15" s="4"/>
      <c r="CGN15" s="4"/>
      <c r="CGO15" s="4"/>
      <c r="CGP15" s="4"/>
      <c r="CGQ15" s="4"/>
      <c r="CGR15" s="4"/>
      <c r="CGS15" s="4"/>
      <c r="CGT15" s="4"/>
      <c r="CGU15" s="4"/>
      <c r="CGV15" s="4"/>
      <c r="CGW15" s="4"/>
      <c r="CHA15" s="4"/>
      <c r="CHB15" s="4"/>
      <c r="CHC15" s="4"/>
      <c r="CHD15" s="4"/>
      <c r="CHE15" s="4"/>
      <c r="CHF15" s="4"/>
      <c r="CHG15" s="4"/>
      <c r="CHH15" s="4"/>
      <c r="CHI15" s="4"/>
      <c r="CHJ15" s="4"/>
      <c r="CHK15" s="4"/>
      <c r="CHL15" s="4"/>
      <c r="CHP15" s="4"/>
      <c r="CHQ15" s="4"/>
      <c r="CHR15" s="4"/>
      <c r="CHS15" s="4"/>
      <c r="CHT15" s="4"/>
      <c r="CHU15" s="4"/>
      <c r="CHV15" s="4"/>
      <c r="CHW15" s="4"/>
      <c r="CHX15" s="4"/>
      <c r="CHY15" s="4"/>
      <c r="CHZ15" s="4"/>
      <c r="CIA15" s="4"/>
      <c r="CIE15" s="4"/>
      <c r="CIF15" s="4"/>
      <c r="CIG15" s="4"/>
      <c r="CIH15" s="4"/>
      <c r="CII15" s="4"/>
      <c r="CIJ15" s="4"/>
      <c r="CIK15" s="4"/>
      <c r="CIL15" s="4"/>
      <c r="CIM15" s="4"/>
      <c r="CIN15" s="4"/>
      <c r="CIO15" s="4"/>
      <c r="CIP15" s="4"/>
      <c r="CIT15" s="4"/>
      <c r="CIU15" s="4"/>
      <c r="CIV15" s="4"/>
      <c r="CIW15" s="4"/>
      <c r="CIX15" s="4"/>
      <c r="CIY15" s="4"/>
      <c r="CIZ15" s="4"/>
      <c r="CJA15" s="4"/>
      <c r="CJB15" s="4"/>
      <c r="CJC15" s="4"/>
      <c r="CJD15" s="4"/>
      <c r="CJE15" s="4"/>
      <c r="CJI15" s="4"/>
      <c r="CJJ15" s="4"/>
      <c r="CJK15" s="4"/>
      <c r="CJL15" s="4"/>
      <c r="CJM15" s="4"/>
      <c r="CJN15" s="4"/>
      <c r="CJO15" s="4"/>
      <c r="CJP15" s="4"/>
      <c r="CJQ15" s="4"/>
      <c r="CJR15" s="4"/>
      <c r="CJS15" s="4"/>
      <c r="CJT15" s="4"/>
      <c r="CJX15" s="4"/>
      <c r="CJY15" s="4"/>
      <c r="CJZ15" s="4"/>
      <c r="CKA15" s="4"/>
      <c r="CKB15" s="4"/>
      <c r="CKC15" s="4"/>
      <c r="CKD15" s="4"/>
      <c r="CKE15" s="4"/>
      <c r="CKF15" s="4"/>
      <c r="CKG15" s="4"/>
      <c r="CKH15" s="4"/>
      <c r="CKI15" s="4"/>
      <c r="CKM15" s="4"/>
      <c r="CKN15" s="4"/>
      <c r="CKO15" s="4"/>
      <c r="CKP15" s="4"/>
      <c r="CKQ15" s="4"/>
      <c r="CKR15" s="4"/>
      <c r="CKS15" s="4"/>
      <c r="CKT15" s="4"/>
      <c r="CKU15" s="4"/>
      <c r="CKV15" s="4"/>
      <c r="CKW15" s="4"/>
      <c r="CKX15" s="4"/>
      <c r="CLB15" s="4"/>
      <c r="CLC15" s="4"/>
      <c r="CLD15" s="4"/>
      <c r="CLE15" s="4"/>
      <c r="CLF15" s="4"/>
      <c r="CLG15" s="4"/>
      <c r="CLH15" s="4"/>
      <c r="CLI15" s="4"/>
      <c r="CLJ15" s="4"/>
      <c r="CLK15" s="4"/>
      <c r="CLL15" s="4"/>
      <c r="CLM15" s="4"/>
      <c r="CLQ15" s="4"/>
      <c r="CLR15" s="4"/>
      <c r="CLS15" s="4"/>
      <c r="CLT15" s="4"/>
      <c r="CLU15" s="4"/>
      <c r="CLV15" s="4"/>
      <c r="CLW15" s="4"/>
      <c r="CLX15" s="4"/>
      <c r="CLY15" s="4"/>
      <c r="CLZ15" s="4"/>
      <c r="CMA15" s="4"/>
      <c r="CMB15" s="4"/>
      <c r="CMF15" s="4"/>
      <c r="CMG15" s="4"/>
      <c r="CMH15" s="4"/>
      <c r="CMI15" s="4"/>
      <c r="CMJ15" s="4"/>
      <c r="CMK15" s="4"/>
      <c r="CML15" s="4"/>
      <c r="CMM15" s="4"/>
      <c r="CMN15" s="4"/>
      <c r="CMO15" s="4"/>
      <c r="CMP15" s="4"/>
      <c r="CMQ15" s="4"/>
      <c r="CMU15" s="4"/>
      <c r="CMV15" s="4"/>
      <c r="CMW15" s="4"/>
      <c r="CMX15" s="4"/>
      <c r="CMY15" s="4"/>
      <c r="CMZ15" s="4"/>
      <c r="CNA15" s="4"/>
      <c r="CNB15" s="4"/>
      <c r="CNC15" s="4"/>
      <c r="CND15" s="4"/>
      <c r="CNE15" s="4"/>
      <c r="CNF15" s="4"/>
      <c r="CNJ15" s="4"/>
      <c r="CNK15" s="4"/>
      <c r="CNL15" s="4"/>
      <c r="CNM15" s="4"/>
      <c r="CNN15" s="4"/>
      <c r="CNO15" s="4"/>
      <c r="CNP15" s="4"/>
      <c r="CNQ15" s="4"/>
      <c r="CNR15" s="4"/>
      <c r="CNS15" s="4"/>
      <c r="CNT15" s="4"/>
      <c r="CNU15" s="4"/>
      <c r="CNY15" s="4"/>
      <c r="CNZ15" s="4"/>
      <c r="COA15" s="4"/>
      <c r="COB15" s="4"/>
      <c r="COC15" s="4"/>
      <c r="COD15" s="4"/>
      <c r="COE15" s="4"/>
      <c r="COF15" s="4"/>
      <c r="COG15" s="4"/>
      <c r="COH15" s="4"/>
      <c r="COI15" s="4"/>
      <c r="COJ15" s="4"/>
      <c r="CON15" s="4"/>
      <c r="COO15" s="4"/>
      <c r="COP15" s="4"/>
      <c r="COQ15" s="4"/>
      <c r="COR15" s="4"/>
      <c r="COS15" s="4"/>
      <c r="COT15" s="4"/>
      <c r="COU15" s="4"/>
      <c r="COV15" s="4"/>
      <c r="COW15" s="4"/>
      <c r="COX15" s="4"/>
      <c r="COY15" s="4"/>
      <c r="CPC15" s="4"/>
      <c r="CPD15" s="4"/>
      <c r="CPE15" s="4"/>
      <c r="CPF15" s="4"/>
      <c r="CPG15" s="4"/>
      <c r="CPH15" s="4"/>
      <c r="CPI15" s="4"/>
      <c r="CPJ15" s="4"/>
      <c r="CPK15" s="4"/>
      <c r="CPL15" s="4"/>
      <c r="CPM15" s="4"/>
      <c r="CPN15" s="4"/>
      <c r="CPR15" s="4"/>
      <c r="CPS15" s="4"/>
      <c r="CPT15" s="4"/>
      <c r="CPU15" s="4"/>
      <c r="CPV15" s="4"/>
      <c r="CPW15" s="4"/>
      <c r="CPX15" s="4"/>
      <c r="CPY15" s="4"/>
      <c r="CPZ15" s="4"/>
      <c r="CQA15" s="4"/>
      <c r="CQB15" s="4"/>
      <c r="CQC15" s="4"/>
      <c r="CQG15" s="4"/>
      <c r="CQH15" s="4"/>
      <c r="CQI15" s="4"/>
      <c r="CQJ15" s="4"/>
      <c r="CQK15" s="4"/>
      <c r="CQL15" s="4"/>
      <c r="CQM15" s="4"/>
      <c r="CQN15" s="4"/>
      <c r="CQO15" s="4"/>
      <c r="CQP15" s="4"/>
      <c r="CQQ15" s="4"/>
      <c r="CQR15" s="4"/>
      <c r="CQV15" s="4"/>
      <c r="CQW15" s="4"/>
      <c r="CQX15" s="4"/>
      <c r="CQY15" s="4"/>
      <c r="CQZ15" s="4"/>
      <c r="CRA15" s="4"/>
      <c r="CRB15" s="4"/>
      <c r="CRC15" s="4"/>
      <c r="CRD15" s="4"/>
      <c r="CRE15" s="4"/>
      <c r="CRF15" s="4"/>
      <c r="CRG15" s="4"/>
      <c r="CRK15" s="4"/>
      <c r="CRL15" s="4"/>
      <c r="CRM15" s="4"/>
      <c r="CRN15" s="4"/>
      <c r="CRO15" s="4"/>
      <c r="CRP15" s="4"/>
      <c r="CRQ15" s="4"/>
      <c r="CRR15" s="4"/>
      <c r="CRS15" s="4"/>
      <c r="CRT15" s="4"/>
      <c r="CRU15" s="4"/>
      <c r="CRV15" s="4"/>
      <c r="CRZ15" s="4"/>
      <c r="CSA15" s="4"/>
      <c r="CSB15" s="4"/>
      <c r="CSC15" s="4"/>
      <c r="CSD15" s="4"/>
      <c r="CSE15" s="4"/>
      <c r="CSF15" s="4"/>
      <c r="CSG15" s="4"/>
      <c r="CSH15" s="4"/>
      <c r="CSI15" s="4"/>
      <c r="CSJ15" s="4"/>
      <c r="CSK15" s="4"/>
      <c r="CSO15" s="4"/>
      <c r="CSP15" s="4"/>
      <c r="CSQ15" s="4"/>
      <c r="CSR15" s="4"/>
      <c r="CSS15" s="4"/>
      <c r="CST15" s="4"/>
      <c r="CSU15" s="4"/>
      <c r="CSV15" s="4"/>
      <c r="CSW15" s="4"/>
      <c r="CSX15" s="4"/>
      <c r="CSY15" s="4"/>
      <c r="CSZ15" s="4"/>
      <c r="CTD15" s="4"/>
      <c r="CTE15" s="4"/>
      <c r="CTF15" s="4"/>
      <c r="CTG15" s="4"/>
      <c r="CTH15" s="4"/>
      <c r="CTI15" s="4"/>
      <c r="CTJ15" s="4"/>
      <c r="CTK15" s="4"/>
      <c r="CTL15" s="4"/>
      <c r="CTM15" s="4"/>
      <c r="CTN15" s="4"/>
      <c r="CTO15" s="4"/>
      <c r="CTS15" s="4"/>
      <c r="CTT15" s="4"/>
      <c r="CTU15" s="4"/>
      <c r="CTV15" s="4"/>
      <c r="CTW15" s="4"/>
      <c r="CTX15" s="4"/>
      <c r="CTY15" s="4"/>
      <c r="CTZ15" s="4"/>
      <c r="CUA15" s="4"/>
      <c r="CUB15" s="4"/>
      <c r="CUC15" s="4"/>
      <c r="CUD15" s="4"/>
      <c r="CUH15" s="4"/>
      <c r="CUI15" s="4"/>
      <c r="CUJ15" s="4"/>
      <c r="CUK15" s="4"/>
      <c r="CUL15" s="4"/>
      <c r="CUM15" s="4"/>
      <c r="CUN15" s="4"/>
      <c r="CUO15" s="4"/>
      <c r="CUP15" s="4"/>
      <c r="CUQ15" s="4"/>
      <c r="CUR15" s="4"/>
      <c r="CUS15" s="4"/>
      <c r="CUW15" s="4"/>
      <c r="CUX15" s="4"/>
      <c r="CUY15" s="4"/>
      <c r="CUZ15" s="4"/>
      <c r="CVA15" s="4"/>
      <c r="CVB15" s="4"/>
      <c r="CVC15" s="4"/>
      <c r="CVD15" s="4"/>
      <c r="CVE15" s="4"/>
      <c r="CVF15" s="4"/>
      <c r="CVG15" s="4"/>
      <c r="CVH15" s="4"/>
      <c r="CVL15" s="4"/>
      <c r="CVM15" s="4"/>
      <c r="CVN15" s="4"/>
      <c r="CVO15" s="4"/>
      <c r="CVP15" s="4"/>
      <c r="CVQ15" s="4"/>
      <c r="CVR15" s="4"/>
      <c r="CVS15" s="4"/>
      <c r="CVT15" s="4"/>
      <c r="CVU15" s="4"/>
      <c r="CVV15" s="4"/>
      <c r="CVW15" s="4"/>
      <c r="CWA15" s="4"/>
      <c r="CWB15" s="4"/>
      <c r="CWC15" s="4"/>
      <c r="CWD15" s="4"/>
      <c r="CWE15" s="4"/>
      <c r="CWF15" s="4"/>
      <c r="CWG15" s="4"/>
      <c r="CWH15" s="4"/>
      <c r="CWI15" s="4"/>
      <c r="CWJ15" s="4"/>
      <c r="CWK15" s="4"/>
      <c r="CWL15" s="4"/>
      <c r="CWP15" s="4"/>
      <c r="CWQ15" s="4"/>
      <c r="CWR15" s="4"/>
      <c r="CWS15" s="4"/>
      <c r="CWT15" s="4"/>
      <c r="CWU15" s="4"/>
      <c r="CWV15" s="4"/>
      <c r="CWW15" s="4"/>
      <c r="CWX15" s="4"/>
      <c r="CWY15" s="4"/>
      <c r="CWZ15" s="4"/>
      <c r="CXA15" s="4"/>
      <c r="CXE15" s="4"/>
      <c r="CXF15" s="4"/>
      <c r="CXG15" s="4"/>
      <c r="CXH15" s="4"/>
      <c r="CXI15" s="4"/>
      <c r="CXJ15" s="4"/>
      <c r="CXK15" s="4"/>
      <c r="CXL15" s="4"/>
      <c r="CXM15" s="4"/>
      <c r="CXN15" s="4"/>
      <c r="CXO15" s="4"/>
      <c r="CXP15" s="4"/>
      <c r="CXT15" s="4"/>
      <c r="CXU15" s="4"/>
      <c r="CXV15" s="4"/>
      <c r="CXW15" s="4"/>
      <c r="CXX15" s="4"/>
      <c r="CXY15" s="4"/>
      <c r="CXZ15" s="4"/>
      <c r="CYA15" s="4"/>
      <c r="CYB15" s="4"/>
      <c r="CYC15" s="4"/>
      <c r="CYD15" s="4"/>
      <c r="CYE15" s="4"/>
      <c r="CYI15" s="4"/>
      <c r="CYJ15" s="4"/>
      <c r="CYK15" s="4"/>
      <c r="CYL15" s="4"/>
      <c r="CYM15" s="4"/>
      <c r="CYN15" s="4"/>
      <c r="CYO15" s="4"/>
      <c r="CYP15" s="4"/>
      <c r="CYQ15" s="4"/>
      <c r="CYR15" s="4"/>
      <c r="CYS15" s="4"/>
      <c r="CYT15" s="4"/>
      <c r="CYX15" s="4"/>
      <c r="CYY15" s="4"/>
      <c r="CYZ15" s="4"/>
      <c r="CZA15" s="4"/>
      <c r="CZB15" s="4"/>
      <c r="CZC15" s="4"/>
      <c r="CZD15" s="4"/>
      <c r="CZE15" s="4"/>
      <c r="CZF15" s="4"/>
      <c r="CZG15" s="4"/>
      <c r="CZH15" s="4"/>
      <c r="CZI15" s="4"/>
      <c r="CZM15" s="4"/>
      <c r="CZN15" s="4"/>
      <c r="CZO15" s="4"/>
      <c r="CZP15" s="4"/>
      <c r="CZQ15" s="4"/>
      <c r="CZR15" s="4"/>
      <c r="CZS15" s="4"/>
      <c r="CZT15" s="4"/>
      <c r="CZU15" s="4"/>
      <c r="CZV15" s="4"/>
      <c r="CZW15" s="4"/>
      <c r="CZX15" s="4"/>
      <c r="DAB15" s="4"/>
      <c r="DAC15" s="4"/>
      <c r="DAD15" s="4"/>
      <c r="DAE15" s="4"/>
      <c r="DAF15" s="4"/>
      <c r="DAG15" s="4"/>
      <c r="DAH15" s="4"/>
      <c r="DAI15" s="4"/>
      <c r="DAJ15" s="4"/>
      <c r="DAK15" s="4"/>
      <c r="DAL15" s="4"/>
      <c r="DAM15" s="4"/>
      <c r="DAQ15" s="4"/>
      <c r="DAR15" s="4"/>
      <c r="DAS15" s="4"/>
      <c r="DAT15" s="4"/>
      <c r="DAU15" s="4"/>
      <c r="DAV15" s="4"/>
      <c r="DAW15" s="4"/>
      <c r="DAX15" s="4"/>
      <c r="DAY15" s="4"/>
      <c r="DAZ15" s="4"/>
      <c r="DBA15" s="4"/>
      <c r="DBB15" s="4"/>
      <c r="DBF15" s="4"/>
      <c r="DBG15" s="4"/>
      <c r="DBH15" s="4"/>
      <c r="DBI15" s="4"/>
      <c r="DBJ15" s="4"/>
      <c r="DBK15" s="4"/>
      <c r="DBL15" s="4"/>
      <c r="DBM15" s="4"/>
      <c r="DBN15" s="4"/>
      <c r="DBO15" s="4"/>
      <c r="DBP15" s="4"/>
      <c r="DBQ15" s="4"/>
      <c r="DBU15" s="4"/>
      <c r="DBV15" s="4"/>
      <c r="DBW15" s="4"/>
      <c r="DBX15" s="4"/>
      <c r="DBY15" s="4"/>
      <c r="DBZ15" s="4"/>
      <c r="DCA15" s="4"/>
      <c r="DCB15" s="4"/>
      <c r="DCC15" s="4"/>
      <c r="DCD15" s="4"/>
      <c r="DCE15" s="4"/>
      <c r="DCF15" s="4"/>
      <c r="DCJ15" s="4"/>
      <c r="DCK15" s="4"/>
      <c r="DCL15" s="4"/>
      <c r="DCM15" s="4"/>
      <c r="DCN15" s="4"/>
      <c r="DCO15" s="4"/>
      <c r="DCP15" s="4"/>
      <c r="DCQ15" s="4"/>
      <c r="DCR15" s="4"/>
      <c r="DCS15" s="4"/>
      <c r="DCT15" s="4"/>
      <c r="DCU15" s="4"/>
      <c r="DCY15" s="4"/>
      <c r="DCZ15" s="4"/>
      <c r="DDA15" s="4"/>
      <c r="DDB15" s="4"/>
      <c r="DDC15" s="4"/>
      <c r="DDD15" s="4"/>
      <c r="DDE15" s="4"/>
      <c r="DDF15" s="4"/>
      <c r="DDG15" s="4"/>
      <c r="DDH15" s="4"/>
      <c r="DDI15" s="4"/>
      <c r="DDJ15" s="4"/>
      <c r="DDN15" s="4"/>
      <c r="DDO15" s="4"/>
      <c r="DDP15" s="4"/>
      <c r="DDQ15" s="4"/>
      <c r="DDR15" s="4"/>
      <c r="DDS15" s="4"/>
      <c r="DDT15" s="4"/>
      <c r="DDU15" s="4"/>
      <c r="DDV15" s="4"/>
      <c r="DDW15" s="4"/>
      <c r="DDX15" s="4"/>
      <c r="DDY15" s="4"/>
      <c r="DEC15" s="4"/>
      <c r="DED15" s="4"/>
      <c r="DEE15" s="4"/>
      <c r="DEF15" s="4"/>
      <c r="DEG15" s="4"/>
      <c r="DEH15" s="4"/>
      <c r="DEI15" s="4"/>
      <c r="DEJ15" s="4"/>
      <c r="DEK15" s="4"/>
      <c r="DEL15" s="4"/>
      <c r="DEM15" s="4"/>
      <c r="DEN15" s="4"/>
      <c r="DER15" s="4"/>
      <c r="DES15" s="4"/>
      <c r="DET15" s="4"/>
      <c r="DEU15" s="4"/>
      <c r="DEV15" s="4"/>
      <c r="DEW15" s="4"/>
      <c r="DEX15" s="4"/>
      <c r="DEY15" s="4"/>
      <c r="DEZ15" s="4"/>
      <c r="DFA15" s="4"/>
      <c r="DFB15" s="4"/>
      <c r="DFC15" s="4"/>
      <c r="DFG15" s="4"/>
      <c r="DFH15" s="4"/>
      <c r="DFI15" s="4"/>
      <c r="DFJ15" s="4"/>
      <c r="DFK15" s="4"/>
      <c r="DFL15" s="4"/>
      <c r="DFM15" s="4"/>
      <c r="DFN15" s="4"/>
      <c r="DFO15" s="4"/>
      <c r="DFP15" s="4"/>
      <c r="DFQ15" s="4"/>
      <c r="DFR15" s="4"/>
      <c r="DFV15" s="4"/>
      <c r="DFW15" s="4"/>
      <c r="DFX15" s="4"/>
      <c r="DFY15" s="4"/>
      <c r="DFZ15" s="4"/>
      <c r="DGA15" s="4"/>
      <c r="DGB15" s="4"/>
      <c r="DGC15" s="4"/>
      <c r="DGD15" s="4"/>
      <c r="DGE15" s="4"/>
      <c r="DGF15" s="4"/>
      <c r="DGG15" s="4"/>
      <c r="DGK15" s="4"/>
      <c r="DGL15" s="4"/>
      <c r="DGM15" s="4"/>
      <c r="DGN15" s="4"/>
      <c r="DGO15" s="4"/>
      <c r="DGP15" s="4"/>
      <c r="DGQ15" s="4"/>
      <c r="DGR15" s="4"/>
      <c r="DGS15" s="4"/>
      <c r="DGT15" s="4"/>
      <c r="DGU15" s="4"/>
      <c r="DGV15" s="4"/>
      <c r="DGZ15" s="4"/>
      <c r="DHA15" s="4"/>
      <c r="DHB15" s="4"/>
      <c r="DHC15" s="4"/>
      <c r="DHD15" s="4"/>
      <c r="DHE15" s="4"/>
      <c r="DHF15" s="4"/>
      <c r="DHG15" s="4"/>
      <c r="DHH15" s="4"/>
      <c r="DHI15" s="4"/>
      <c r="DHJ15" s="4"/>
      <c r="DHK15" s="4"/>
      <c r="DHO15" s="4"/>
      <c r="DHP15" s="4"/>
      <c r="DHQ15" s="4"/>
      <c r="DHR15" s="4"/>
      <c r="DHS15" s="4"/>
      <c r="DHT15" s="4"/>
      <c r="DHU15" s="4"/>
      <c r="DHV15" s="4"/>
      <c r="DHW15" s="4"/>
      <c r="DHX15" s="4"/>
      <c r="DHY15" s="4"/>
      <c r="DHZ15" s="4"/>
      <c r="DID15" s="4"/>
      <c r="DIE15" s="4"/>
      <c r="DIF15" s="4"/>
      <c r="DIG15" s="4"/>
      <c r="DIH15" s="4"/>
      <c r="DII15" s="4"/>
      <c r="DIJ15" s="4"/>
      <c r="DIK15" s="4"/>
      <c r="DIL15" s="4"/>
      <c r="DIM15" s="4"/>
      <c r="DIN15" s="4"/>
      <c r="DIO15" s="4"/>
      <c r="DIS15" s="4"/>
      <c r="DIT15" s="4"/>
      <c r="DIU15" s="4"/>
      <c r="DIV15" s="4"/>
      <c r="DIW15" s="4"/>
      <c r="DIX15" s="4"/>
      <c r="DIY15" s="4"/>
      <c r="DIZ15" s="4"/>
      <c r="DJA15" s="4"/>
      <c r="DJB15" s="4"/>
      <c r="DJC15" s="4"/>
      <c r="DJD15" s="4"/>
      <c r="DJH15" s="4"/>
      <c r="DJI15" s="4"/>
      <c r="DJJ15" s="4"/>
      <c r="DJK15" s="4"/>
      <c r="DJL15" s="4"/>
      <c r="DJM15" s="4"/>
      <c r="DJN15" s="4"/>
      <c r="DJO15" s="4"/>
      <c r="DJP15" s="4"/>
      <c r="DJQ15" s="4"/>
      <c r="DJR15" s="4"/>
      <c r="DJS15" s="4"/>
      <c r="DJW15" s="4"/>
      <c r="DJX15" s="4"/>
      <c r="DJY15" s="4"/>
      <c r="DJZ15" s="4"/>
      <c r="DKA15" s="4"/>
      <c r="DKB15" s="4"/>
      <c r="DKC15" s="4"/>
      <c r="DKD15" s="4"/>
      <c r="DKE15" s="4"/>
      <c r="DKF15" s="4"/>
      <c r="DKG15" s="4"/>
      <c r="DKH15" s="4"/>
      <c r="DKL15" s="4"/>
      <c r="DKM15" s="4"/>
      <c r="DKN15" s="4"/>
      <c r="DKO15" s="4"/>
      <c r="DKP15" s="4"/>
      <c r="DKQ15" s="4"/>
      <c r="DKR15" s="4"/>
      <c r="DKS15" s="4"/>
      <c r="DKT15" s="4"/>
      <c r="DKU15" s="4"/>
      <c r="DKV15" s="4"/>
      <c r="DKW15" s="4"/>
      <c r="DLA15" s="4"/>
      <c r="DLB15" s="4"/>
      <c r="DLC15" s="4"/>
      <c r="DLD15" s="4"/>
      <c r="DLE15" s="4"/>
      <c r="DLF15" s="4"/>
      <c r="DLG15" s="4"/>
      <c r="DLH15" s="4"/>
      <c r="DLI15" s="4"/>
      <c r="DLJ15" s="4"/>
      <c r="DLK15" s="4"/>
      <c r="DLL15" s="4"/>
      <c r="DLP15" s="4"/>
      <c r="DLQ15" s="4"/>
      <c r="DLR15" s="4"/>
      <c r="DLS15" s="4"/>
      <c r="DLT15" s="4"/>
      <c r="DLU15" s="4"/>
      <c r="DLV15" s="4"/>
      <c r="DLW15" s="4"/>
      <c r="DLX15" s="4"/>
      <c r="DLY15" s="4"/>
      <c r="DLZ15" s="4"/>
      <c r="DMA15" s="4"/>
      <c r="DME15" s="4"/>
      <c r="DMF15" s="4"/>
      <c r="DMG15" s="4"/>
      <c r="DMH15" s="4"/>
      <c r="DMI15" s="4"/>
      <c r="DMJ15" s="4"/>
      <c r="DMK15" s="4"/>
      <c r="DML15" s="4"/>
      <c r="DMM15" s="4"/>
      <c r="DMN15" s="4"/>
      <c r="DMO15" s="4"/>
      <c r="DMP15" s="4"/>
      <c r="DMT15" s="4"/>
      <c r="DMU15" s="4"/>
      <c r="DMV15" s="4"/>
      <c r="DMW15" s="4"/>
      <c r="DMX15" s="4"/>
      <c r="DMY15" s="4"/>
      <c r="DMZ15" s="4"/>
      <c r="DNA15" s="4"/>
      <c r="DNB15" s="4"/>
      <c r="DNC15" s="4"/>
      <c r="DND15" s="4"/>
      <c r="DNE15" s="4"/>
      <c r="DNI15" s="4"/>
      <c r="DNJ15" s="4"/>
      <c r="DNK15" s="4"/>
      <c r="DNL15" s="4"/>
      <c r="DNM15" s="4"/>
      <c r="DNN15" s="4"/>
      <c r="DNO15" s="4"/>
      <c r="DNP15" s="4"/>
      <c r="DNQ15" s="4"/>
      <c r="DNR15" s="4"/>
      <c r="DNS15" s="4"/>
      <c r="DNT15" s="4"/>
      <c r="DNX15" s="4"/>
      <c r="DNY15" s="4"/>
      <c r="DNZ15" s="4"/>
      <c r="DOA15" s="4"/>
      <c r="DOB15" s="4"/>
      <c r="DOC15" s="4"/>
      <c r="DOD15" s="4"/>
      <c r="DOE15" s="4"/>
      <c r="DOF15" s="4"/>
      <c r="DOG15" s="4"/>
      <c r="DOH15" s="4"/>
      <c r="DOI15" s="4"/>
      <c r="DOM15" s="4"/>
      <c r="DON15" s="4"/>
      <c r="DOO15" s="4"/>
      <c r="DOP15" s="4"/>
      <c r="DOQ15" s="4"/>
      <c r="DOR15" s="4"/>
      <c r="DOS15" s="4"/>
      <c r="DOT15" s="4"/>
      <c r="DOU15" s="4"/>
      <c r="DOV15" s="4"/>
      <c r="DOW15" s="4"/>
      <c r="DOX15" s="4"/>
      <c r="DPB15" s="4"/>
      <c r="DPC15" s="4"/>
      <c r="DPD15" s="4"/>
      <c r="DPE15" s="4"/>
      <c r="DPF15" s="4"/>
      <c r="DPG15" s="4"/>
      <c r="DPH15" s="4"/>
      <c r="DPI15" s="4"/>
      <c r="DPJ15" s="4"/>
      <c r="DPK15" s="4"/>
      <c r="DPL15" s="4"/>
      <c r="DPM15" s="4"/>
      <c r="DPQ15" s="4"/>
      <c r="DPR15" s="4"/>
      <c r="DPS15" s="4"/>
      <c r="DPT15" s="4"/>
      <c r="DPU15" s="4"/>
      <c r="DPV15" s="4"/>
      <c r="DPW15" s="4"/>
      <c r="DPX15" s="4"/>
      <c r="DPY15" s="4"/>
      <c r="DPZ15" s="4"/>
      <c r="DQA15" s="4"/>
      <c r="DQB15" s="4"/>
      <c r="DQF15" s="4"/>
      <c r="DQG15" s="4"/>
      <c r="DQH15" s="4"/>
      <c r="DQI15" s="4"/>
      <c r="DQJ15" s="4"/>
      <c r="DQK15" s="4"/>
      <c r="DQL15" s="4"/>
      <c r="DQM15" s="4"/>
      <c r="DQN15" s="4"/>
      <c r="DQO15" s="4"/>
      <c r="DQP15" s="4"/>
      <c r="DQQ15" s="4"/>
      <c r="DQU15" s="4"/>
      <c r="DQV15" s="4"/>
      <c r="DQW15" s="4"/>
      <c r="DQX15" s="4"/>
      <c r="DQY15" s="4"/>
      <c r="DQZ15" s="4"/>
      <c r="DRA15" s="4"/>
      <c r="DRB15" s="4"/>
      <c r="DRC15" s="4"/>
      <c r="DRD15" s="4"/>
      <c r="DRE15" s="4"/>
      <c r="DRF15" s="4"/>
      <c r="DRJ15" s="4"/>
      <c r="DRK15" s="4"/>
      <c r="DRL15" s="4"/>
      <c r="DRM15" s="4"/>
      <c r="DRN15" s="4"/>
      <c r="DRO15" s="4"/>
      <c r="DRP15" s="4"/>
      <c r="DRQ15" s="4"/>
      <c r="DRR15" s="4"/>
      <c r="DRS15" s="4"/>
      <c r="DRT15" s="4"/>
      <c r="DRU15" s="4"/>
      <c r="DRY15" s="4"/>
      <c r="DRZ15" s="4"/>
      <c r="DSA15" s="4"/>
      <c r="DSB15" s="4"/>
      <c r="DSC15" s="4"/>
      <c r="DSD15" s="4"/>
      <c r="DSE15" s="4"/>
      <c r="DSF15" s="4"/>
      <c r="DSG15" s="4"/>
      <c r="DSH15" s="4"/>
      <c r="DSI15" s="4"/>
      <c r="DSJ15" s="4"/>
      <c r="DSN15" s="4"/>
      <c r="DSO15" s="4"/>
      <c r="DSP15" s="4"/>
      <c r="DSQ15" s="4"/>
      <c r="DSR15" s="4"/>
      <c r="DSS15" s="4"/>
      <c r="DST15" s="4"/>
      <c r="DSU15" s="4"/>
      <c r="DSV15" s="4"/>
      <c r="DSW15" s="4"/>
      <c r="DSX15" s="4"/>
      <c r="DSY15" s="4"/>
      <c r="DTC15" s="4"/>
      <c r="DTD15" s="4"/>
      <c r="DTE15" s="4"/>
      <c r="DTF15" s="4"/>
      <c r="DTG15" s="4"/>
      <c r="DTH15" s="4"/>
      <c r="DTI15" s="4"/>
      <c r="DTJ15" s="4"/>
      <c r="DTK15" s="4"/>
      <c r="DTL15" s="4"/>
      <c r="DTM15" s="4"/>
      <c r="DTN15" s="4"/>
      <c r="DTR15" s="4"/>
      <c r="DTS15" s="4"/>
      <c r="DTT15" s="4"/>
      <c r="DTU15" s="4"/>
      <c r="DTV15" s="4"/>
      <c r="DTW15" s="4"/>
      <c r="DTX15" s="4"/>
      <c r="DTY15" s="4"/>
      <c r="DTZ15" s="4"/>
      <c r="DUA15" s="4"/>
      <c r="DUB15" s="4"/>
      <c r="DUC15" s="4"/>
      <c r="DUG15" s="4"/>
      <c r="DUH15" s="4"/>
      <c r="DUI15" s="4"/>
      <c r="DUJ15" s="4"/>
      <c r="DUK15" s="4"/>
      <c r="DUL15" s="4"/>
      <c r="DUM15" s="4"/>
      <c r="DUN15" s="4"/>
      <c r="DUO15" s="4"/>
      <c r="DUP15" s="4"/>
      <c r="DUQ15" s="4"/>
      <c r="DUR15" s="4"/>
      <c r="DUV15" s="4"/>
      <c r="DUW15" s="4"/>
      <c r="DUX15" s="4"/>
      <c r="DUY15" s="4"/>
      <c r="DUZ15" s="4"/>
      <c r="DVA15" s="4"/>
      <c r="DVB15" s="4"/>
      <c r="DVC15" s="4"/>
      <c r="DVD15" s="4"/>
      <c r="DVE15" s="4"/>
      <c r="DVF15" s="4"/>
      <c r="DVG15" s="4"/>
      <c r="DVK15" s="4"/>
      <c r="DVL15" s="4"/>
      <c r="DVM15" s="4"/>
      <c r="DVN15" s="4"/>
      <c r="DVO15" s="4"/>
      <c r="DVP15" s="4"/>
      <c r="DVQ15" s="4"/>
      <c r="DVR15" s="4"/>
      <c r="DVS15" s="4"/>
      <c r="DVT15" s="4"/>
      <c r="DVU15" s="4"/>
      <c r="DVV15" s="4"/>
      <c r="DVZ15" s="4"/>
      <c r="DWA15" s="4"/>
      <c r="DWB15" s="4"/>
      <c r="DWC15" s="4"/>
      <c r="DWD15" s="4"/>
      <c r="DWE15" s="4"/>
      <c r="DWF15" s="4"/>
      <c r="DWG15" s="4"/>
      <c r="DWH15" s="4"/>
      <c r="DWI15" s="4"/>
      <c r="DWJ15" s="4"/>
      <c r="DWK15" s="4"/>
      <c r="DWO15" s="4"/>
      <c r="DWP15" s="4"/>
      <c r="DWQ15" s="4"/>
      <c r="DWR15" s="4"/>
      <c r="DWS15" s="4"/>
      <c r="DWT15" s="4"/>
      <c r="DWU15" s="4"/>
      <c r="DWV15" s="4"/>
      <c r="DWW15" s="4"/>
      <c r="DWX15" s="4"/>
      <c r="DWY15" s="4"/>
      <c r="DWZ15" s="4"/>
      <c r="DXD15" s="4"/>
      <c r="DXE15" s="4"/>
      <c r="DXF15" s="4"/>
      <c r="DXG15" s="4"/>
      <c r="DXH15" s="4"/>
      <c r="DXI15" s="4"/>
      <c r="DXJ15" s="4"/>
      <c r="DXK15" s="4"/>
      <c r="DXL15" s="4"/>
      <c r="DXM15" s="4"/>
      <c r="DXN15" s="4"/>
      <c r="DXO15" s="4"/>
      <c r="DXS15" s="4"/>
      <c r="DXT15" s="4"/>
      <c r="DXU15" s="4"/>
      <c r="DXV15" s="4"/>
      <c r="DXW15" s="4"/>
      <c r="DXX15" s="4"/>
      <c r="DXY15" s="4"/>
      <c r="DXZ15" s="4"/>
      <c r="DYA15" s="4"/>
      <c r="DYB15" s="4"/>
      <c r="DYC15" s="4"/>
      <c r="DYD15" s="4"/>
      <c r="DYH15" s="4"/>
      <c r="DYI15" s="4"/>
      <c r="DYJ15" s="4"/>
      <c r="DYK15" s="4"/>
      <c r="DYL15" s="4"/>
      <c r="DYM15" s="4"/>
      <c r="DYN15" s="4"/>
      <c r="DYO15" s="4"/>
      <c r="DYP15" s="4"/>
      <c r="DYQ15" s="4"/>
      <c r="DYR15" s="4"/>
      <c r="DYS15" s="4"/>
      <c r="DYW15" s="4"/>
      <c r="DYX15" s="4"/>
      <c r="DYY15" s="4"/>
      <c r="DYZ15" s="4"/>
      <c r="DZA15" s="4"/>
      <c r="DZB15" s="4"/>
      <c r="DZC15" s="4"/>
      <c r="DZD15" s="4"/>
      <c r="DZE15" s="4"/>
      <c r="DZF15" s="4"/>
      <c r="DZG15" s="4"/>
      <c r="DZH15" s="4"/>
      <c r="DZL15" s="4"/>
      <c r="DZM15" s="4"/>
      <c r="DZN15" s="4"/>
      <c r="DZO15" s="4"/>
      <c r="DZP15" s="4"/>
      <c r="DZQ15" s="4"/>
      <c r="DZR15" s="4"/>
      <c r="DZS15" s="4"/>
      <c r="DZT15" s="4"/>
      <c r="DZU15" s="4"/>
      <c r="DZV15" s="4"/>
      <c r="DZW15" s="4"/>
      <c r="EAA15" s="4"/>
      <c r="EAB15" s="4"/>
      <c r="EAC15" s="4"/>
      <c r="EAD15" s="4"/>
      <c r="EAE15" s="4"/>
      <c r="EAF15" s="4"/>
      <c r="EAG15" s="4"/>
      <c r="EAH15" s="4"/>
      <c r="EAI15" s="4"/>
      <c r="EAJ15" s="4"/>
      <c r="EAK15" s="4"/>
      <c r="EAL15" s="4"/>
      <c r="EAP15" s="4"/>
      <c r="EAQ15" s="4"/>
      <c r="EAR15" s="4"/>
      <c r="EAS15" s="4"/>
      <c r="EAT15" s="4"/>
      <c r="EAU15" s="4"/>
      <c r="EAV15" s="4"/>
      <c r="EAW15" s="4"/>
      <c r="EAX15" s="4"/>
      <c r="EAY15" s="4"/>
      <c r="EAZ15" s="4"/>
      <c r="EBA15" s="4"/>
      <c r="EBE15" s="4"/>
      <c r="EBF15" s="4"/>
      <c r="EBG15" s="4"/>
      <c r="EBH15" s="4"/>
      <c r="EBI15" s="4"/>
      <c r="EBJ15" s="4"/>
      <c r="EBK15" s="4"/>
      <c r="EBL15" s="4"/>
      <c r="EBM15" s="4"/>
      <c r="EBN15" s="4"/>
      <c r="EBO15" s="4"/>
      <c r="EBP15" s="4"/>
      <c r="EBT15" s="4"/>
      <c r="EBU15" s="4"/>
      <c r="EBV15" s="4"/>
      <c r="EBW15" s="4"/>
      <c r="EBX15" s="4"/>
      <c r="EBY15" s="4"/>
      <c r="EBZ15" s="4"/>
      <c r="ECA15" s="4"/>
      <c r="ECB15" s="4"/>
      <c r="ECC15" s="4"/>
      <c r="ECD15" s="4"/>
      <c r="ECE15" s="4"/>
      <c r="ECI15" s="4"/>
      <c r="ECJ15" s="4"/>
      <c r="ECK15" s="4"/>
      <c r="ECL15" s="4"/>
      <c r="ECM15" s="4"/>
      <c r="ECN15" s="4"/>
      <c r="ECO15" s="4"/>
      <c r="ECP15" s="4"/>
      <c r="ECQ15" s="4"/>
      <c r="ECR15" s="4"/>
      <c r="ECS15" s="4"/>
      <c r="ECT15" s="4"/>
      <c r="ECX15" s="4"/>
      <c r="ECY15" s="4"/>
      <c r="ECZ15" s="4"/>
      <c r="EDA15" s="4"/>
      <c r="EDB15" s="4"/>
      <c r="EDC15" s="4"/>
      <c r="EDD15" s="4"/>
      <c r="EDE15" s="4"/>
      <c r="EDF15" s="4"/>
      <c r="EDG15" s="4"/>
      <c r="EDH15" s="4"/>
      <c r="EDI15" s="4"/>
      <c r="EDM15" s="4"/>
      <c r="EDN15" s="4"/>
      <c r="EDO15" s="4"/>
      <c r="EDP15" s="4"/>
      <c r="EDQ15" s="4"/>
      <c r="EDR15" s="4"/>
      <c r="EDS15" s="4"/>
      <c r="EDT15" s="4"/>
      <c r="EDU15" s="4"/>
      <c r="EDV15" s="4"/>
      <c r="EDW15" s="4"/>
      <c r="EDX15" s="4"/>
      <c r="EEB15" s="4"/>
      <c r="EEC15" s="4"/>
      <c r="EED15" s="4"/>
      <c r="EEE15" s="4"/>
      <c r="EEF15" s="4"/>
      <c r="EEG15" s="4"/>
      <c r="EEH15" s="4"/>
      <c r="EEI15" s="4"/>
      <c r="EEJ15" s="4"/>
      <c r="EEK15" s="4"/>
      <c r="EEL15" s="4"/>
      <c r="EEM15" s="4"/>
      <c r="EEQ15" s="4"/>
      <c r="EER15" s="4"/>
      <c r="EES15" s="4"/>
      <c r="EET15" s="4"/>
      <c r="EEU15" s="4"/>
      <c r="EEV15" s="4"/>
      <c r="EEW15" s="4"/>
      <c r="EEX15" s="4"/>
      <c r="EEY15" s="4"/>
      <c r="EEZ15" s="4"/>
      <c r="EFA15" s="4"/>
      <c r="EFB15" s="4"/>
      <c r="EFF15" s="4"/>
      <c r="EFG15" s="4"/>
      <c r="EFH15" s="4"/>
      <c r="EFI15" s="4"/>
      <c r="EFJ15" s="4"/>
      <c r="EFK15" s="4"/>
      <c r="EFL15" s="4"/>
      <c r="EFM15" s="4"/>
      <c r="EFN15" s="4"/>
      <c r="EFO15" s="4"/>
      <c r="EFP15" s="4"/>
      <c r="EFQ15" s="4"/>
      <c r="EFU15" s="4"/>
      <c r="EFV15" s="4"/>
      <c r="EFW15" s="4"/>
      <c r="EFX15" s="4"/>
      <c r="EFY15" s="4"/>
      <c r="EFZ15" s="4"/>
      <c r="EGA15" s="4"/>
      <c r="EGB15" s="4"/>
      <c r="EGC15" s="4"/>
      <c r="EGD15" s="4"/>
      <c r="EGE15" s="4"/>
      <c r="EGF15" s="4"/>
      <c r="EGJ15" s="4"/>
      <c r="EGK15" s="4"/>
      <c r="EGL15" s="4"/>
      <c r="EGM15" s="4"/>
      <c r="EGN15" s="4"/>
      <c r="EGO15" s="4"/>
      <c r="EGP15" s="4"/>
      <c r="EGQ15" s="4"/>
      <c r="EGR15" s="4"/>
      <c r="EGS15" s="4"/>
      <c r="EGT15" s="4"/>
      <c r="EGU15" s="4"/>
      <c r="EGY15" s="4"/>
      <c r="EGZ15" s="4"/>
      <c r="EHA15" s="4"/>
      <c r="EHB15" s="4"/>
      <c r="EHC15" s="4"/>
      <c r="EHD15" s="4"/>
      <c r="EHE15" s="4"/>
      <c r="EHF15" s="4"/>
      <c r="EHG15" s="4"/>
      <c r="EHH15" s="4"/>
      <c r="EHI15" s="4"/>
      <c r="EHJ15" s="4"/>
      <c r="EHN15" s="4"/>
      <c r="EHO15" s="4"/>
      <c r="EHP15" s="4"/>
      <c r="EHQ15" s="4"/>
      <c r="EHR15" s="4"/>
      <c r="EHS15" s="4"/>
      <c r="EHT15" s="4"/>
      <c r="EHU15" s="4"/>
      <c r="EHV15" s="4"/>
      <c r="EHW15" s="4"/>
      <c r="EHX15" s="4"/>
      <c r="EHY15" s="4"/>
      <c r="EIC15" s="4"/>
      <c r="EID15" s="4"/>
      <c r="EIE15" s="4"/>
      <c r="EIF15" s="4"/>
      <c r="EIG15" s="4"/>
      <c r="EIH15" s="4"/>
      <c r="EII15" s="4"/>
      <c r="EIJ15" s="4"/>
      <c r="EIK15" s="4"/>
      <c r="EIL15" s="4"/>
      <c r="EIM15" s="4"/>
      <c r="EIN15" s="4"/>
      <c r="EIR15" s="4"/>
      <c r="EIS15" s="4"/>
      <c r="EIT15" s="4"/>
      <c r="EIU15" s="4"/>
      <c r="EIV15" s="4"/>
      <c r="EIW15" s="4"/>
      <c r="EIX15" s="4"/>
      <c r="EIY15" s="4"/>
      <c r="EIZ15" s="4"/>
      <c r="EJA15" s="4"/>
      <c r="EJB15" s="4"/>
      <c r="EJC15" s="4"/>
      <c r="EJG15" s="4"/>
      <c r="EJH15" s="4"/>
      <c r="EJI15" s="4"/>
      <c r="EJJ15" s="4"/>
      <c r="EJK15" s="4"/>
      <c r="EJL15" s="4"/>
      <c r="EJM15" s="4"/>
      <c r="EJN15" s="4"/>
      <c r="EJO15" s="4"/>
      <c r="EJP15" s="4"/>
      <c r="EJQ15" s="4"/>
      <c r="EJR15" s="4"/>
      <c r="EJV15" s="4"/>
      <c r="EJW15" s="4"/>
      <c r="EJX15" s="4"/>
      <c r="EJY15" s="4"/>
      <c r="EJZ15" s="4"/>
      <c r="EKA15" s="4"/>
      <c r="EKB15" s="4"/>
      <c r="EKC15" s="4"/>
      <c r="EKD15" s="4"/>
      <c r="EKE15" s="4"/>
      <c r="EKF15" s="4"/>
      <c r="EKG15" s="4"/>
      <c r="EKK15" s="4"/>
      <c r="EKL15" s="4"/>
      <c r="EKM15" s="4"/>
      <c r="EKN15" s="4"/>
      <c r="EKO15" s="4"/>
      <c r="EKP15" s="4"/>
      <c r="EKQ15" s="4"/>
      <c r="EKR15" s="4"/>
      <c r="EKS15" s="4"/>
      <c r="EKT15" s="4"/>
      <c r="EKU15" s="4"/>
      <c r="EKV15" s="4"/>
      <c r="EKZ15" s="4"/>
      <c r="ELA15" s="4"/>
      <c r="ELB15" s="4"/>
      <c r="ELC15" s="4"/>
      <c r="ELD15" s="4"/>
      <c r="ELE15" s="4"/>
      <c r="ELF15" s="4"/>
      <c r="ELG15" s="4"/>
      <c r="ELH15" s="4"/>
      <c r="ELI15" s="4"/>
      <c r="ELJ15" s="4"/>
      <c r="ELK15" s="4"/>
      <c r="ELO15" s="4"/>
      <c r="ELP15" s="4"/>
      <c r="ELQ15" s="4"/>
      <c r="ELR15" s="4"/>
      <c r="ELS15" s="4"/>
      <c r="ELT15" s="4"/>
      <c r="ELU15" s="4"/>
      <c r="ELV15" s="4"/>
      <c r="ELW15" s="4"/>
      <c r="ELX15" s="4"/>
      <c r="ELY15" s="4"/>
      <c r="ELZ15" s="4"/>
      <c r="EMD15" s="4"/>
      <c r="EME15" s="4"/>
      <c r="EMF15" s="4"/>
      <c r="EMG15" s="4"/>
      <c r="EMH15" s="4"/>
      <c r="EMI15" s="4"/>
      <c r="EMJ15" s="4"/>
      <c r="EMK15" s="4"/>
      <c r="EML15" s="4"/>
      <c r="EMM15" s="4"/>
      <c r="EMN15" s="4"/>
      <c r="EMO15" s="4"/>
      <c r="EMS15" s="4"/>
      <c r="EMT15" s="4"/>
      <c r="EMU15" s="4"/>
      <c r="EMV15" s="4"/>
      <c r="EMW15" s="4"/>
      <c r="EMX15" s="4"/>
      <c r="EMY15" s="4"/>
      <c r="EMZ15" s="4"/>
      <c r="ENA15" s="4"/>
      <c r="ENB15" s="4"/>
      <c r="ENC15" s="4"/>
      <c r="END15" s="4"/>
      <c r="ENH15" s="4"/>
      <c r="ENI15" s="4"/>
      <c r="ENJ15" s="4"/>
      <c r="ENK15" s="4"/>
      <c r="ENL15" s="4"/>
      <c r="ENM15" s="4"/>
      <c r="ENN15" s="4"/>
      <c r="ENO15" s="4"/>
      <c r="ENP15" s="4"/>
      <c r="ENQ15" s="4"/>
      <c r="ENR15" s="4"/>
      <c r="ENS15" s="4"/>
      <c r="ENW15" s="4"/>
      <c r="ENX15" s="4"/>
      <c r="ENY15" s="4"/>
      <c r="ENZ15" s="4"/>
      <c r="EOA15" s="4"/>
      <c r="EOB15" s="4"/>
      <c r="EOC15" s="4"/>
      <c r="EOD15" s="4"/>
      <c r="EOE15" s="4"/>
      <c r="EOF15" s="4"/>
      <c r="EOG15" s="4"/>
      <c r="EOH15" s="4"/>
      <c r="EOL15" s="4"/>
      <c r="EOM15" s="4"/>
      <c r="EON15" s="4"/>
      <c r="EOO15" s="4"/>
      <c r="EOP15" s="4"/>
      <c r="EOQ15" s="4"/>
      <c r="EOR15" s="4"/>
      <c r="EOS15" s="4"/>
      <c r="EOT15" s="4"/>
      <c r="EOU15" s="4"/>
      <c r="EOV15" s="4"/>
      <c r="EOW15" s="4"/>
      <c r="EPA15" s="4"/>
      <c r="EPB15" s="4"/>
      <c r="EPC15" s="4"/>
      <c r="EPD15" s="4"/>
      <c r="EPE15" s="4"/>
      <c r="EPF15" s="4"/>
      <c r="EPG15" s="4"/>
      <c r="EPH15" s="4"/>
      <c r="EPI15" s="4"/>
      <c r="EPJ15" s="4"/>
      <c r="EPK15" s="4"/>
      <c r="EPL15" s="4"/>
      <c r="EPP15" s="4"/>
      <c r="EPQ15" s="4"/>
      <c r="EPR15" s="4"/>
      <c r="EPS15" s="4"/>
      <c r="EPT15" s="4"/>
      <c r="EPU15" s="4"/>
      <c r="EPV15" s="4"/>
      <c r="EPW15" s="4"/>
      <c r="EPX15" s="4"/>
      <c r="EPY15" s="4"/>
      <c r="EPZ15" s="4"/>
      <c r="EQA15" s="4"/>
      <c r="EQE15" s="4"/>
      <c r="EQF15" s="4"/>
      <c r="EQG15" s="4"/>
      <c r="EQH15" s="4"/>
      <c r="EQI15" s="4"/>
      <c r="EQJ15" s="4"/>
      <c r="EQK15" s="4"/>
      <c r="EQL15" s="4"/>
      <c r="EQM15" s="4"/>
      <c r="EQN15" s="4"/>
      <c r="EQO15" s="4"/>
      <c r="EQP15" s="4"/>
      <c r="EQT15" s="4"/>
      <c r="EQU15" s="4"/>
      <c r="EQV15" s="4"/>
      <c r="EQW15" s="4"/>
      <c r="EQX15" s="4"/>
      <c r="EQY15" s="4"/>
      <c r="EQZ15" s="4"/>
      <c r="ERA15" s="4"/>
      <c r="ERB15" s="4"/>
      <c r="ERC15" s="4"/>
      <c r="ERD15" s="4"/>
      <c r="ERE15" s="4"/>
      <c r="ERI15" s="4"/>
      <c r="ERJ15" s="4"/>
      <c r="ERK15" s="4"/>
      <c r="ERL15" s="4"/>
      <c r="ERM15" s="4"/>
      <c r="ERN15" s="4"/>
      <c r="ERO15" s="4"/>
      <c r="ERP15" s="4"/>
      <c r="ERQ15" s="4"/>
      <c r="ERR15" s="4"/>
      <c r="ERS15" s="4"/>
      <c r="ERT15" s="4"/>
      <c r="ERX15" s="4"/>
      <c r="ERY15" s="4"/>
      <c r="ERZ15" s="4"/>
      <c r="ESA15" s="4"/>
      <c r="ESB15" s="4"/>
      <c r="ESC15" s="4"/>
      <c r="ESD15" s="4"/>
      <c r="ESE15" s="4"/>
      <c r="ESF15" s="4"/>
      <c r="ESG15" s="4"/>
      <c r="ESH15" s="4"/>
      <c r="ESI15" s="4"/>
      <c r="ESM15" s="4"/>
      <c r="ESN15" s="4"/>
      <c r="ESO15" s="4"/>
      <c r="ESP15" s="4"/>
      <c r="ESQ15" s="4"/>
      <c r="ESR15" s="4"/>
      <c r="ESS15" s="4"/>
      <c r="EST15" s="4"/>
      <c r="ESU15" s="4"/>
      <c r="ESV15" s="4"/>
      <c r="ESW15" s="4"/>
      <c r="ESX15" s="4"/>
      <c r="ETB15" s="4"/>
      <c r="ETC15" s="4"/>
      <c r="ETD15" s="4"/>
      <c r="ETE15" s="4"/>
      <c r="ETF15" s="4"/>
      <c r="ETG15" s="4"/>
      <c r="ETH15" s="4"/>
      <c r="ETI15" s="4"/>
      <c r="ETJ15" s="4"/>
      <c r="ETK15" s="4"/>
      <c r="ETL15" s="4"/>
      <c r="ETM15" s="4"/>
      <c r="ETQ15" s="4"/>
      <c r="ETR15" s="4"/>
      <c r="ETS15" s="4"/>
      <c r="ETT15" s="4"/>
      <c r="ETU15" s="4"/>
      <c r="ETV15" s="4"/>
      <c r="ETW15" s="4"/>
      <c r="ETX15" s="4"/>
      <c r="ETY15" s="4"/>
      <c r="ETZ15" s="4"/>
      <c r="EUA15" s="4"/>
      <c r="EUB15" s="4"/>
      <c r="EUF15" s="4"/>
      <c r="EUG15" s="4"/>
      <c r="EUH15" s="4"/>
      <c r="EUI15" s="4"/>
      <c r="EUJ15" s="4"/>
      <c r="EUK15" s="4"/>
      <c r="EUL15" s="4"/>
      <c r="EUM15" s="4"/>
      <c r="EUN15" s="4"/>
      <c r="EUO15" s="4"/>
      <c r="EUP15" s="4"/>
      <c r="EUQ15" s="4"/>
      <c r="EUU15" s="4"/>
      <c r="EUV15" s="4"/>
      <c r="EUW15" s="4"/>
      <c r="EUX15" s="4"/>
      <c r="EUY15" s="4"/>
      <c r="EUZ15" s="4"/>
      <c r="EVA15" s="4"/>
      <c r="EVB15" s="4"/>
      <c r="EVC15" s="4"/>
      <c r="EVD15" s="4"/>
      <c r="EVE15" s="4"/>
      <c r="EVF15" s="4"/>
      <c r="EVJ15" s="4"/>
      <c r="EVK15" s="4"/>
      <c r="EVL15" s="4"/>
      <c r="EVM15" s="4"/>
      <c r="EVN15" s="4"/>
      <c r="EVO15" s="4"/>
      <c r="EVP15" s="4"/>
      <c r="EVQ15" s="4"/>
      <c r="EVR15" s="4"/>
      <c r="EVS15" s="4"/>
      <c r="EVT15" s="4"/>
      <c r="EVU15" s="4"/>
      <c r="EVY15" s="4"/>
      <c r="EVZ15" s="4"/>
      <c r="EWA15" s="4"/>
      <c r="EWB15" s="4"/>
      <c r="EWC15" s="4"/>
      <c r="EWD15" s="4"/>
      <c r="EWE15" s="4"/>
      <c r="EWF15" s="4"/>
      <c r="EWG15" s="4"/>
      <c r="EWH15" s="4"/>
      <c r="EWI15" s="4"/>
      <c r="EWJ15" s="4"/>
      <c r="EWN15" s="4"/>
      <c r="EWO15" s="4"/>
      <c r="EWP15" s="4"/>
      <c r="EWQ15" s="4"/>
      <c r="EWR15" s="4"/>
      <c r="EWS15" s="4"/>
      <c r="EWT15" s="4"/>
      <c r="EWU15" s="4"/>
      <c r="EWV15" s="4"/>
      <c r="EWW15" s="4"/>
      <c r="EWX15" s="4"/>
      <c r="EWY15" s="4"/>
      <c r="EXC15" s="4"/>
      <c r="EXD15" s="4"/>
      <c r="EXE15" s="4"/>
      <c r="EXF15" s="4"/>
      <c r="EXG15" s="4"/>
      <c r="EXH15" s="4"/>
      <c r="EXI15" s="4"/>
      <c r="EXJ15" s="4"/>
      <c r="EXK15" s="4"/>
      <c r="EXL15" s="4"/>
      <c r="EXM15" s="4"/>
      <c r="EXN15" s="4"/>
      <c r="EXR15" s="4"/>
      <c r="EXS15" s="4"/>
      <c r="EXT15" s="4"/>
      <c r="EXU15" s="4"/>
      <c r="EXV15" s="4"/>
      <c r="EXW15" s="4"/>
      <c r="EXX15" s="4"/>
      <c r="EXY15" s="4"/>
      <c r="EXZ15" s="4"/>
      <c r="EYA15" s="4"/>
      <c r="EYB15" s="4"/>
      <c r="EYC15" s="4"/>
      <c r="EYG15" s="4"/>
      <c r="EYH15" s="4"/>
      <c r="EYI15" s="4"/>
      <c r="EYJ15" s="4"/>
      <c r="EYK15" s="4"/>
      <c r="EYL15" s="4"/>
      <c r="EYM15" s="4"/>
      <c r="EYN15" s="4"/>
      <c r="EYO15" s="4"/>
      <c r="EYP15" s="4"/>
      <c r="EYQ15" s="4"/>
      <c r="EYR15" s="4"/>
      <c r="EYV15" s="4"/>
      <c r="EYW15" s="4"/>
      <c r="EYX15" s="4"/>
      <c r="EYY15" s="4"/>
      <c r="EYZ15" s="4"/>
      <c r="EZA15" s="4"/>
      <c r="EZB15" s="4"/>
      <c r="EZC15" s="4"/>
      <c r="EZD15" s="4"/>
      <c r="EZE15" s="4"/>
      <c r="EZF15" s="4"/>
      <c r="EZG15" s="4"/>
      <c r="EZK15" s="4"/>
      <c r="EZL15" s="4"/>
      <c r="EZM15" s="4"/>
      <c r="EZN15" s="4"/>
      <c r="EZO15" s="4"/>
      <c r="EZP15" s="4"/>
      <c r="EZQ15" s="4"/>
      <c r="EZR15" s="4"/>
      <c r="EZS15" s="4"/>
      <c r="EZT15" s="4"/>
      <c r="EZU15" s="4"/>
      <c r="EZV15" s="4"/>
      <c r="EZZ15" s="4"/>
      <c r="FAA15" s="4"/>
      <c r="FAB15" s="4"/>
      <c r="FAC15" s="4"/>
      <c r="FAD15" s="4"/>
      <c r="FAE15" s="4"/>
      <c r="FAF15" s="4"/>
      <c r="FAG15" s="4"/>
      <c r="FAH15" s="4"/>
      <c r="FAI15" s="4"/>
      <c r="FAJ15" s="4"/>
      <c r="FAK15" s="4"/>
      <c r="FAO15" s="4"/>
      <c r="FAP15" s="4"/>
      <c r="FAQ15" s="4"/>
      <c r="FAR15" s="4"/>
      <c r="FAS15" s="4"/>
      <c r="FAT15" s="4"/>
      <c r="FAU15" s="4"/>
      <c r="FAV15" s="4"/>
      <c r="FAW15" s="4"/>
      <c r="FAX15" s="4"/>
      <c r="FAY15" s="4"/>
      <c r="FAZ15" s="4"/>
      <c r="FBD15" s="4"/>
      <c r="FBE15" s="4"/>
      <c r="FBF15" s="4"/>
      <c r="FBG15" s="4"/>
      <c r="FBH15" s="4"/>
      <c r="FBI15" s="4"/>
      <c r="FBJ15" s="4"/>
      <c r="FBK15" s="4"/>
      <c r="FBL15" s="4"/>
      <c r="FBM15" s="4"/>
      <c r="FBN15" s="4"/>
      <c r="FBO15" s="4"/>
      <c r="FBS15" s="4"/>
      <c r="FBT15" s="4"/>
      <c r="FBU15" s="4"/>
      <c r="FBV15" s="4"/>
      <c r="FBW15" s="4"/>
      <c r="FBX15" s="4"/>
      <c r="FBY15" s="4"/>
      <c r="FBZ15" s="4"/>
      <c r="FCA15" s="4"/>
      <c r="FCB15" s="4"/>
      <c r="FCC15" s="4"/>
      <c r="FCD15" s="4"/>
      <c r="FCH15" s="4"/>
      <c r="FCI15" s="4"/>
      <c r="FCJ15" s="4"/>
      <c r="FCK15" s="4"/>
      <c r="FCL15" s="4"/>
      <c r="FCM15" s="4"/>
      <c r="FCN15" s="4"/>
      <c r="FCO15" s="4"/>
      <c r="FCP15" s="4"/>
      <c r="FCQ15" s="4"/>
      <c r="FCR15" s="4"/>
      <c r="FCS15" s="4"/>
      <c r="FCW15" s="4"/>
      <c r="FCX15" s="4"/>
      <c r="FCY15" s="4"/>
      <c r="FCZ15" s="4"/>
      <c r="FDA15" s="4"/>
      <c r="FDB15" s="4"/>
      <c r="FDC15" s="4"/>
      <c r="FDD15" s="4"/>
      <c r="FDE15" s="4"/>
      <c r="FDF15" s="4"/>
      <c r="FDG15" s="4"/>
      <c r="FDH15" s="4"/>
      <c r="FDL15" s="4"/>
      <c r="FDM15" s="4"/>
      <c r="FDN15" s="4"/>
      <c r="FDO15" s="4"/>
      <c r="FDP15" s="4"/>
      <c r="FDQ15" s="4"/>
      <c r="FDR15" s="4"/>
      <c r="FDS15" s="4"/>
      <c r="FDT15" s="4"/>
      <c r="FDU15" s="4"/>
      <c r="FDV15" s="4"/>
      <c r="FDW15" s="4"/>
      <c r="FEA15" s="4"/>
      <c r="FEB15" s="4"/>
      <c r="FEC15" s="4"/>
      <c r="FED15" s="4"/>
      <c r="FEE15" s="4"/>
      <c r="FEF15" s="4"/>
      <c r="FEG15" s="4"/>
      <c r="FEH15" s="4"/>
      <c r="FEI15" s="4"/>
      <c r="FEJ15" s="4"/>
      <c r="FEK15" s="4"/>
      <c r="FEL15" s="4"/>
      <c r="FEP15" s="4"/>
      <c r="FEQ15" s="4"/>
      <c r="FER15" s="4"/>
      <c r="FES15" s="4"/>
      <c r="FET15" s="4"/>
      <c r="FEU15" s="4"/>
      <c r="FEV15" s="4"/>
      <c r="FEW15" s="4"/>
      <c r="FEX15" s="4"/>
      <c r="FEY15" s="4"/>
      <c r="FEZ15" s="4"/>
      <c r="FFA15" s="4"/>
      <c r="FFE15" s="4"/>
      <c r="FFF15" s="4"/>
      <c r="FFG15" s="4"/>
      <c r="FFH15" s="4"/>
      <c r="FFI15" s="4"/>
      <c r="FFJ15" s="4"/>
      <c r="FFK15" s="4"/>
      <c r="FFL15" s="4"/>
      <c r="FFM15" s="4"/>
      <c r="FFN15" s="4"/>
      <c r="FFO15" s="4"/>
      <c r="FFP15" s="4"/>
      <c r="FFT15" s="4"/>
      <c r="FFU15" s="4"/>
      <c r="FFV15" s="4"/>
      <c r="FFW15" s="4"/>
      <c r="FFX15" s="4"/>
      <c r="FFY15" s="4"/>
      <c r="FFZ15" s="4"/>
      <c r="FGA15" s="4"/>
      <c r="FGB15" s="4"/>
      <c r="FGC15" s="4"/>
      <c r="FGD15" s="4"/>
      <c r="FGE15" s="4"/>
      <c r="FGI15" s="4"/>
      <c r="FGJ15" s="4"/>
      <c r="FGK15" s="4"/>
      <c r="FGL15" s="4"/>
      <c r="FGM15" s="4"/>
      <c r="FGN15" s="4"/>
      <c r="FGO15" s="4"/>
      <c r="FGP15" s="4"/>
      <c r="FGQ15" s="4"/>
      <c r="FGR15" s="4"/>
      <c r="FGS15" s="4"/>
      <c r="FGT15" s="4"/>
      <c r="FGX15" s="4"/>
      <c r="FGY15" s="4"/>
      <c r="FGZ15" s="4"/>
      <c r="FHA15" s="4"/>
      <c r="FHB15" s="4"/>
      <c r="FHC15" s="4"/>
      <c r="FHD15" s="4"/>
      <c r="FHE15" s="4"/>
      <c r="FHF15" s="4"/>
      <c r="FHG15" s="4"/>
      <c r="FHH15" s="4"/>
      <c r="FHI15" s="4"/>
      <c r="FHM15" s="4"/>
      <c r="FHN15" s="4"/>
      <c r="FHO15" s="4"/>
      <c r="FHP15" s="4"/>
      <c r="FHQ15" s="4"/>
      <c r="FHR15" s="4"/>
      <c r="FHS15" s="4"/>
      <c r="FHT15" s="4"/>
      <c r="FHU15" s="4"/>
      <c r="FHV15" s="4"/>
      <c r="FHW15" s="4"/>
      <c r="FHX15" s="4"/>
      <c r="FIB15" s="4"/>
      <c r="FIC15" s="4"/>
      <c r="FID15" s="4"/>
      <c r="FIE15" s="4"/>
      <c r="FIF15" s="4"/>
      <c r="FIG15" s="4"/>
      <c r="FIH15" s="4"/>
      <c r="FII15" s="4"/>
      <c r="FIJ15" s="4"/>
      <c r="FIK15" s="4"/>
      <c r="FIL15" s="4"/>
      <c r="FIM15" s="4"/>
      <c r="FIQ15" s="4"/>
      <c r="FIR15" s="4"/>
      <c r="FIS15" s="4"/>
      <c r="FIT15" s="4"/>
      <c r="FIU15" s="4"/>
      <c r="FIV15" s="4"/>
      <c r="FIW15" s="4"/>
      <c r="FIX15" s="4"/>
      <c r="FIY15" s="4"/>
      <c r="FIZ15" s="4"/>
      <c r="FJA15" s="4"/>
      <c r="FJB15" s="4"/>
      <c r="FJF15" s="4"/>
      <c r="FJG15" s="4"/>
      <c r="FJH15" s="4"/>
      <c r="FJI15" s="4"/>
      <c r="FJJ15" s="4"/>
      <c r="FJK15" s="4"/>
      <c r="FJL15" s="4"/>
      <c r="FJM15" s="4"/>
      <c r="FJN15" s="4"/>
      <c r="FJO15" s="4"/>
      <c r="FJP15" s="4"/>
      <c r="FJQ15" s="4"/>
      <c r="FJU15" s="4"/>
      <c r="FJV15" s="4"/>
      <c r="FJW15" s="4"/>
      <c r="FJX15" s="4"/>
      <c r="FJY15" s="4"/>
      <c r="FJZ15" s="4"/>
      <c r="FKA15" s="4"/>
      <c r="FKB15" s="4"/>
      <c r="FKC15" s="4"/>
      <c r="FKD15" s="4"/>
      <c r="FKE15" s="4"/>
      <c r="FKF15" s="4"/>
      <c r="FKJ15" s="4"/>
      <c r="FKK15" s="4"/>
      <c r="FKL15" s="4"/>
      <c r="FKM15" s="4"/>
      <c r="FKN15" s="4"/>
      <c r="FKO15" s="4"/>
      <c r="FKP15" s="4"/>
      <c r="FKQ15" s="4"/>
      <c r="FKR15" s="4"/>
      <c r="FKS15" s="4"/>
      <c r="FKT15" s="4"/>
      <c r="FKU15" s="4"/>
      <c r="FKY15" s="4"/>
      <c r="FKZ15" s="4"/>
      <c r="FLA15" s="4"/>
      <c r="FLB15" s="4"/>
      <c r="FLC15" s="4"/>
      <c r="FLD15" s="4"/>
      <c r="FLE15" s="4"/>
      <c r="FLF15" s="4"/>
      <c r="FLG15" s="4"/>
      <c r="FLH15" s="4"/>
      <c r="FLI15" s="4"/>
      <c r="FLJ15" s="4"/>
      <c r="FLN15" s="4"/>
      <c r="FLO15" s="4"/>
      <c r="FLP15" s="4"/>
      <c r="FLQ15" s="4"/>
      <c r="FLR15" s="4"/>
      <c r="FLS15" s="4"/>
      <c r="FLT15" s="4"/>
      <c r="FLU15" s="4"/>
      <c r="FLV15" s="4"/>
      <c r="FLW15" s="4"/>
      <c r="FLX15" s="4"/>
      <c r="FLY15" s="4"/>
      <c r="FMC15" s="4"/>
      <c r="FMD15" s="4"/>
      <c r="FME15" s="4"/>
      <c r="FMF15" s="4"/>
      <c r="FMG15" s="4"/>
      <c r="FMH15" s="4"/>
      <c r="FMI15" s="4"/>
      <c r="FMJ15" s="4"/>
      <c r="FMK15" s="4"/>
      <c r="FML15" s="4"/>
      <c r="FMM15" s="4"/>
      <c r="FMN15" s="4"/>
      <c r="FMR15" s="4"/>
      <c r="FMS15" s="4"/>
      <c r="FMT15" s="4"/>
      <c r="FMU15" s="4"/>
      <c r="FMV15" s="4"/>
      <c r="FMW15" s="4"/>
      <c r="FMX15" s="4"/>
      <c r="FMY15" s="4"/>
      <c r="FMZ15" s="4"/>
      <c r="FNA15" s="4"/>
      <c r="FNB15" s="4"/>
      <c r="FNC15" s="4"/>
      <c r="FNG15" s="4"/>
      <c r="FNH15" s="4"/>
      <c r="FNI15" s="4"/>
      <c r="FNJ15" s="4"/>
      <c r="FNK15" s="4"/>
      <c r="FNL15" s="4"/>
      <c r="FNM15" s="4"/>
      <c r="FNN15" s="4"/>
      <c r="FNO15" s="4"/>
      <c r="FNP15" s="4"/>
      <c r="FNQ15" s="4"/>
      <c r="FNR15" s="4"/>
      <c r="FNV15" s="4"/>
      <c r="FNW15" s="4"/>
      <c r="FNX15" s="4"/>
      <c r="FNY15" s="4"/>
      <c r="FNZ15" s="4"/>
      <c r="FOA15" s="4"/>
      <c r="FOB15" s="4"/>
      <c r="FOC15" s="4"/>
      <c r="FOD15" s="4"/>
      <c r="FOE15" s="4"/>
      <c r="FOF15" s="4"/>
      <c r="FOG15" s="4"/>
      <c r="FOK15" s="4"/>
      <c r="FOL15" s="4"/>
      <c r="FOM15" s="4"/>
      <c r="FON15" s="4"/>
      <c r="FOO15" s="4"/>
      <c r="FOP15" s="4"/>
      <c r="FOQ15" s="4"/>
      <c r="FOR15" s="4"/>
      <c r="FOS15" s="4"/>
      <c r="FOT15" s="4"/>
      <c r="FOU15" s="4"/>
      <c r="FOV15" s="4"/>
      <c r="FOZ15" s="4"/>
      <c r="FPA15" s="4"/>
      <c r="FPB15" s="4"/>
      <c r="FPC15" s="4"/>
      <c r="FPD15" s="4"/>
      <c r="FPE15" s="4"/>
      <c r="FPF15" s="4"/>
      <c r="FPG15" s="4"/>
      <c r="FPH15" s="4"/>
      <c r="FPI15" s="4"/>
      <c r="FPJ15" s="4"/>
      <c r="FPK15" s="4"/>
      <c r="FPO15" s="4"/>
      <c r="FPP15" s="4"/>
      <c r="FPQ15" s="4"/>
      <c r="FPR15" s="4"/>
      <c r="FPS15" s="4"/>
      <c r="FPT15" s="4"/>
      <c r="FPU15" s="4"/>
      <c r="FPV15" s="4"/>
      <c r="FPW15" s="4"/>
      <c r="FPX15" s="4"/>
      <c r="FPY15" s="4"/>
      <c r="FPZ15" s="4"/>
      <c r="FQD15" s="4"/>
      <c r="FQE15" s="4"/>
      <c r="FQF15" s="4"/>
      <c r="FQG15" s="4"/>
      <c r="FQH15" s="4"/>
      <c r="FQI15" s="4"/>
      <c r="FQJ15" s="4"/>
      <c r="FQK15" s="4"/>
      <c r="FQL15" s="4"/>
      <c r="FQM15" s="4"/>
      <c r="FQN15" s="4"/>
      <c r="FQO15" s="4"/>
      <c r="FQS15" s="4"/>
      <c r="FQT15" s="4"/>
      <c r="FQU15" s="4"/>
      <c r="FQV15" s="4"/>
      <c r="FQW15" s="4"/>
      <c r="FQX15" s="4"/>
      <c r="FQY15" s="4"/>
      <c r="FQZ15" s="4"/>
      <c r="FRA15" s="4"/>
      <c r="FRB15" s="4"/>
      <c r="FRC15" s="4"/>
      <c r="FRD15" s="4"/>
      <c r="FRH15" s="4"/>
      <c r="FRI15" s="4"/>
      <c r="FRJ15" s="4"/>
      <c r="FRK15" s="4"/>
      <c r="FRL15" s="4"/>
      <c r="FRM15" s="4"/>
      <c r="FRN15" s="4"/>
      <c r="FRO15" s="4"/>
      <c r="FRP15" s="4"/>
      <c r="FRQ15" s="4"/>
      <c r="FRR15" s="4"/>
      <c r="FRS15" s="4"/>
      <c r="FRW15" s="4"/>
      <c r="FRX15" s="4"/>
      <c r="FRY15" s="4"/>
      <c r="FRZ15" s="4"/>
      <c r="FSA15" s="4"/>
      <c r="FSB15" s="4"/>
      <c r="FSC15" s="4"/>
      <c r="FSD15" s="4"/>
      <c r="FSE15" s="4"/>
      <c r="FSF15" s="4"/>
      <c r="FSG15" s="4"/>
      <c r="FSH15" s="4"/>
      <c r="FSL15" s="4"/>
      <c r="FSM15" s="4"/>
      <c r="FSN15" s="4"/>
      <c r="FSO15" s="4"/>
      <c r="FSP15" s="4"/>
      <c r="FSQ15" s="4"/>
      <c r="FSR15" s="4"/>
      <c r="FSS15" s="4"/>
      <c r="FST15" s="4"/>
      <c r="FSU15" s="4"/>
      <c r="FSV15" s="4"/>
      <c r="FSW15" s="4"/>
      <c r="FTA15" s="4"/>
      <c r="FTB15" s="4"/>
      <c r="FTC15" s="4"/>
      <c r="FTD15" s="4"/>
      <c r="FTE15" s="4"/>
      <c r="FTF15" s="4"/>
      <c r="FTG15" s="4"/>
      <c r="FTH15" s="4"/>
      <c r="FTI15" s="4"/>
      <c r="FTJ15" s="4"/>
      <c r="FTK15" s="4"/>
      <c r="FTL15" s="4"/>
      <c r="FTP15" s="4"/>
      <c r="FTQ15" s="4"/>
      <c r="FTR15" s="4"/>
      <c r="FTS15" s="4"/>
      <c r="FTT15" s="4"/>
      <c r="FTU15" s="4"/>
      <c r="FTV15" s="4"/>
      <c r="FTW15" s="4"/>
      <c r="FTX15" s="4"/>
      <c r="FTY15" s="4"/>
      <c r="FTZ15" s="4"/>
      <c r="FUA15" s="4"/>
      <c r="FUE15" s="4"/>
      <c r="FUF15" s="4"/>
      <c r="FUG15" s="4"/>
      <c r="FUH15" s="4"/>
      <c r="FUI15" s="4"/>
      <c r="FUJ15" s="4"/>
      <c r="FUK15" s="4"/>
      <c r="FUL15" s="4"/>
      <c r="FUM15" s="4"/>
      <c r="FUN15" s="4"/>
      <c r="FUO15" s="4"/>
      <c r="FUP15" s="4"/>
      <c r="FUT15" s="4"/>
      <c r="FUU15" s="4"/>
      <c r="FUV15" s="4"/>
      <c r="FUW15" s="4"/>
      <c r="FUX15" s="4"/>
      <c r="FUY15" s="4"/>
      <c r="FUZ15" s="4"/>
      <c r="FVA15" s="4"/>
      <c r="FVB15" s="4"/>
      <c r="FVC15" s="4"/>
      <c r="FVD15" s="4"/>
      <c r="FVE15" s="4"/>
      <c r="FVI15" s="4"/>
      <c r="FVJ15" s="4"/>
      <c r="FVK15" s="4"/>
      <c r="FVL15" s="4"/>
      <c r="FVM15" s="4"/>
      <c r="FVN15" s="4"/>
      <c r="FVO15" s="4"/>
      <c r="FVP15" s="4"/>
      <c r="FVQ15" s="4"/>
      <c r="FVR15" s="4"/>
      <c r="FVS15" s="4"/>
      <c r="FVT15" s="4"/>
      <c r="FVX15" s="4"/>
      <c r="FVY15" s="4"/>
      <c r="FVZ15" s="4"/>
      <c r="FWA15" s="4"/>
      <c r="FWB15" s="4"/>
      <c r="FWC15" s="4"/>
      <c r="FWD15" s="4"/>
      <c r="FWE15" s="4"/>
      <c r="FWF15" s="4"/>
      <c r="FWG15" s="4"/>
      <c r="FWH15" s="4"/>
      <c r="FWI15" s="4"/>
      <c r="FWM15" s="4"/>
      <c r="FWN15" s="4"/>
      <c r="FWO15" s="4"/>
      <c r="FWP15" s="4"/>
      <c r="FWQ15" s="4"/>
      <c r="FWR15" s="4"/>
      <c r="FWS15" s="4"/>
      <c r="FWT15" s="4"/>
      <c r="FWU15" s="4"/>
      <c r="FWV15" s="4"/>
      <c r="FWW15" s="4"/>
      <c r="FWX15" s="4"/>
      <c r="FXB15" s="4"/>
      <c r="FXC15" s="4"/>
      <c r="FXD15" s="4"/>
      <c r="FXE15" s="4"/>
      <c r="FXF15" s="4"/>
      <c r="FXG15" s="4"/>
      <c r="FXH15" s="4"/>
      <c r="FXI15" s="4"/>
      <c r="FXJ15" s="4"/>
      <c r="FXK15" s="4"/>
      <c r="FXL15" s="4"/>
      <c r="FXM15" s="4"/>
      <c r="FXQ15" s="4"/>
      <c r="FXR15" s="4"/>
      <c r="FXS15" s="4"/>
      <c r="FXT15" s="4"/>
      <c r="FXU15" s="4"/>
      <c r="FXV15" s="4"/>
      <c r="FXW15" s="4"/>
      <c r="FXX15" s="4"/>
      <c r="FXY15" s="4"/>
      <c r="FXZ15" s="4"/>
      <c r="FYA15" s="4"/>
      <c r="FYB15" s="4"/>
      <c r="FYF15" s="4"/>
      <c r="FYG15" s="4"/>
      <c r="FYH15" s="4"/>
      <c r="FYI15" s="4"/>
      <c r="FYJ15" s="4"/>
      <c r="FYK15" s="4"/>
      <c r="FYL15" s="4"/>
      <c r="FYM15" s="4"/>
      <c r="FYN15" s="4"/>
      <c r="FYO15" s="4"/>
      <c r="FYP15" s="4"/>
      <c r="FYQ15" s="4"/>
      <c r="FYU15" s="4"/>
      <c r="FYV15" s="4"/>
      <c r="FYW15" s="4"/>
      <c r="FYX15" s="4"/>
      <c r="FYY15" s="4"/>
      <c r="FYZ15" s="4"/>
      <c r="FZA15" s="4"/>
      <c r="FZB15" s="4"/>
      <c r="FZC15" s="4"/>
      <c r="FZD15" s="4"/>
      <c r="FZE15" s="4"/>
      <c r="FZF15" s="4"/>
      <c r="FZJ15" s="4"/>
      <c r="FZK15" s="4"/>
      <c r="FZL15" s="4"/>
      <c r="FZM15" s="4"/>
      <c r="FZN15" s="4"/>
      <c r="FZO15" s="4"/>
      <c r="FZP15" s="4"/>
      <c r="FZQ15" s="4"/>
      <c r="FZR15" s="4"/>
      <c r="FZS15" s="4"/>
      <c r="FZT15" s="4"/>
      <c r="FZU15" s="4"/>
      <c r="FZY15" s="4"/>
      <c r="FZZ15" s="4"/>
      <c r="GAA15" s="4"/>
      <c r="GAB15" s="4"/>
      <c r="GAC15" s="4"/>
      <c r="GAD15" s="4"/>
      <c r="GAE15" s="4"/>
      <c r="GAF15" s="4"/>
      <c r="GAG15" s="4"/>
      <c r="GAH15" s="4"/>
      <c r="GAI15" s="4"/>
      <c r="GAJ15" s="4"/>
      <c r="GAN15" s="4"/>
      <c r="GAO15" s="4"/>
      <c r="GAP15" s="4"/>
      <c r="GAQ15" s="4"/>
      <c r="GAR15" s="4"/>
      <c r="GAS15" s="4"/>
      <c r="GAT15" s="4"/>
      <c r="GAU15" s="4"/>
      <c r="GAV15" s="4"/>
      <c r="GAW15" s="4"/>
      <c r="GAX15" s="4"/>
      <c r="GAY15" s="4"/>
      <c r="GBC15" s="4"/>
      <c r="GBD15" s="4"/>
      <c r="GBE15" s="4"/>
      <c r="GBF15" s="4"/>
      <c r="GBG15" s="4"/>
      <c r="GBH15" s="4"/>
      <c r="GBI15" s="4"/>
      <c r="GBJ15" s="4"/>
      <c r="GBK15" s="4"/>
      <c r="GBL15" s="4"/>
      <c r="GBM15" s="4"/>
      <c r="GBN15" s="4"/>
      <c r="GBR15" s="4"/>
      <c r="GBS15" s="4"/>
      <c r="GBT15" s="4"/>
      <c r="GBU15" s="4"/>
      <c r="GBV15" s="4"/>
      <c r="GBW15" s="4"/>
      <c r="GBX15" s="4"/>
      <c r="GBY15" s="4"/>
      <c r="GBZ15" s="4"/>
      <c r="GCA15" s="4"/>
      <c r="GCB15" s="4"/>
      <c r="GCC15" s="4"/>
      <c r="GCG15" s="4"/>
      <c r="GCH15" s="4"/>
      <c r="GCI15" s="4"/>
      <c r="GCJ15" s="4"/>
      <c r="GCK15" s="4"/>
      <c r="GCL15" s="4"/>
      <c r="GCM15" s="4"/>
      <c r="GCN15" s="4"/>
      <c r="GCO15" s="4"/>
      <c r="GCP15" s="4"/>
      <c r="GCQ15" s="4"/>
      <c r="GCR15" s="4"/>
      <c r="GCV15" s="4"/>
      <c r="GCW15" s="4"/>
      <c r="GCX15" s="4"/>
      <c r="GCY15" s="4"/>
      <c r="GCZ15" s="4"/>
      <c r="GDA15" s="4"/>
      <c r="GDB15" s="4"/>
      <c r="GDC15" s="4"/>
      <c r="GDD15" s="4"/>
      <c r="GDE15" s="4"/>
      <c r="GDF15" s="4"/>
      <c r="GDG15" s="4"/>
      <c r="GDK15" s="4"/>
      <c r="GDL15" s="4"/>
      <c r="GDM15" s="4"/>
      <c r="GDN15" s="4"/>
      <c r="GDO15" s="4"/>
      <c r="GDP15" s="4"/>
      <c r="GDQ15" s="4"/>
      <c r="GDR15" s="4"/>
      <c r="GDS15" s="4"/>
      <c r="GDT15" s="4"/>
      <c r="GDU15" s="4"/>
      <c r="GDV15" s="4"/>
      <c r="GDZ15" s="4"/>
      <c r="GEA15" s="4"/>
      <c r="GEB15" s="4"/>
      <c r="GEC15" s="4"/>
      <c r="GED15" s="4"/>
      <c r="GEE15" s="4"/>
      <c r="GEF15" s="4"/>
      <c r="GEG15" s="4"/>
      <c r="GEH15" s="4"/>
      <c r="GEI15" s="4"/>
      <c r="GEJ15" s="4"/>
      <c r="GEK15" s="4"/>
      <c r="GEO15" s="4"/>
      <c r="GEP15" s="4"/>
      <c r="GEQ15" s="4"/>
      <c r="GER15" s="4"/>
      <c r="GES15" s="4"/>
      <c r="GET15" s="4"/>
      <c r="GEU15" s="4"/>
      <c r="GEV15" s="4"/>
      <c r="GEW15" s="4"/>
      <c r="GEX15" s="4"/>
      <c r="GEY15" s="4"/>
      <c r="GEZ15" s="4"/>
      <c r="GFD15" s="4"/>
      <c r="GFE15" s="4"/>
      <c r="GFF15" s="4"/>
      <c r="GFG15" s="4"/>
      <c r="GFH15" s="4"/>
      <c r="GFI15" s="4"/>
      <c r="GFJ15" s="4"/>
      <c r="GFK15" s="4"/>
      <c r="GFL15" s="4"/>
      <c r="GFM15" s="4"/>
      <c r="GFN15" s="4"/>
      <c r="GFO15" s="4"/>
      <c r="GFS15" s="4"/>
      <c r="GFT15" s="4"/>
      <c r="GFU15" s="4"/>
      <c r="GFV15" s="4"/>
      <c r="GFW15" s="4"/>
      <c r="GFX15" s="4"/>
      <c r="GFY15" s="4"/>
      <c r="GFZ15" s="4"/>
      <c r="GGA15" s="4"/>
      <c r="GGB15" s="4"/>
      <c r="GGC15" s="4"/>
      <c r="GGD15" s="4"/>
      <c r="GGH15" s="4"/>
      <c r="GGI15" s="4"/>
      <c r="GGJ15" s="4"/>
      <c r="GGK15" s="4"/>
      <c r="GGL15" s="4"/>
      <c r="GGM15" s="4"/>
      <c r="GGN15" s="4"/>
      <c r="GGO15" s="4"/>
      <c r="GGP15" s="4"/>
      <c r="GGQ15" s="4"/>
      <c r="GGR15" s="4"/>
      <c r="GGS15" s="4"/>
      <c r="GGW15" s="4"/>
      <c r="GGX15" s="4"/>
      <c r="GGY15" s="4"/>
      <c r="GGZ15" s="4"/>
      <c r="GHA15" s="4"/>
      <c r="GHB15" s="4"/>
      <c r="GHC15" s="4"/>
      <c r="GHD15" s="4"/>
      <c r="GHE15" s="4"/>
      <c r="GHF15" s="4"/>
      <c r="GHG15" s="4"/>
      <c r="GHH15" s="4"/>
      <c r="GHL15" s="4"/>
      <c r="GHM15" s="4"/>
      <c r="GHN15" s="4"/>
      <c r="GHO15" s="4"/>
      <c r="GHP15" s="4"/>
      <c r="GHQ15" s="4"/>
      <c r="GHR15" s="4"/>
      <c r="GHS15" s="4"/>
      <c r="GHT15" s="4"/>
      <c r="GHU15" s="4"/>
      <c r="GHV15" s="4"/>
      <c r="GHW15" s="4"/>
      <c r="GIA15" s="4"/>
      <c r="GIB15" s="4"/>
      <c r="GIC15" s="4"/>
      <c r="GID15" s="4"/>
      <c r="GIE15" s="4"/>
      <c r="GIF15" s="4"/>
      <c r="GIG15" s="4"/>
      <c r="GIH15" s="4"/>
      <c r="GII15" s="4"/>
      <c r="GIJ15" s="4"/>
      <c r="GIK15" s="4"/>
      <c r="GIL15" s="4"/>
      <c r="GIP15" s="4"/>
      <c r="GIQ15" s="4"/>
      <c r="GIR15" s="4"/>
      <c r="GIS15" s="4"/>
      <c r="GIT15" s="4"/>
      <c r="GIU15" s="4"/>
      <c r="GIV15" s="4"/>
      <c r="GIW15" s="4"/>
      <c r="GIX15" s="4"/>
      <c r="GIY15" s="4"/>
      <c r="GIZ15" s="4"/>
      <c r="GJA15" s="4"/>
      <c r="GJE15" s="4"/>
      <c r="GJF15" s="4"/>
      <c r="GJG15" s="4"/>
      <c r="GJH15" s="4"/>
      <c r="GJI15" s="4"/>
      <c r="GJJ15" s="4"/>
      <c r="GJK15" s="4"/>
      <c r="GJL15" s="4"/>
      <c r="GJM15" s="4"/>
      <c r="GJN15" s="4"/>
      <c r="GJO15" s="4"/>
      <c r="GJP15" s="4"/>
      <c r="GJT15" s="4"/>
      <c r="GJU15" s="4"/>
      <c r="GJV15" s="4"/>
      <c r="GJW15" s="4"/>
      <c r="GJX15" s="4"/>
      <c r="GJY15" s="4"/>
      <c r="GJZ15" s="4"/>
      <c r="GKA15" s="4"/>
      <c r="GKB15" s="4"/>
      <c r="GKC15" s="4"/>
      <c r="GKD15" s="4"/>
      <c r="GKE15" s="4"/>
      <c r="GKI15" s="4"/>
      <c r="GKJ15" s="4"/>
      <c r="GKK15" s="4"/>
      <c r="GKL15" s="4"/>
      <c r="GKM15" s="4"/>
      <c r="GKN15" s="4"/>
      <c r="GKO15" s="4"/>
      <c r="GKP15" s="4"/>
      <c r="GKQ15" s="4"/>
      <c r="GKR15" s="4"/>
      <c r="GKS15" s="4"/>
      <c r="GKT15" s="4"/>
      <c r="GKX15" s="4"/>
      <c r="GKY15" s="4"/>
      <c r="GKZ15" s="4"/>
      <c r="GLA15" s="4"/>
      <c r="GLB15" s="4"/>
      <c r="GLC15" s="4"/>
      <c r="GLD15" s="4"/>
      <c r="GLE15" s="4"/>
      <c r="GLF15" s="4"/>
      <c r="GLG15" s="4"/>
      <c r="GLH15" s="4"/>
      <c r="GLI15" s="4"/>
      <c r="GLM15" s="4"/>
      <c r="GLN15" s="4"/>
      <c r="GLO15" s="4"/>
      <c r="GLP15" s="4"/>
      <c r="GLQ15" s="4"/>
      <c r="GLR15" s="4"/>
      <c r="GLS15" s="4"/>
      <c r="GLT15" s="4"/>
      <c r="GLU15" s="4"/>
      <c r="GLV15" s="4"/>
      <c r="GLW15" s="4"/>
      <c r="GLX15" s="4"/>
      <c r="GMB15" s="4"/>
      <c r="GMC15" s="4"/>
      <c r="GMD15" s="4"/>
      <c r="GME15" s="4"/>
      <c r="GMF15" s="4"/>
      <c r="GMG15" s="4"/>
      <c r="GMH15" s="4"/>
      <c r="GMI15" s="4"/>
      <c r="GMJ15" s="4"/>
      <c r="GMK15" s="4"/>
      <c r="GML15" s="4"/>
      <c r="GMM15" s="4"/>
      <c r="GMQ15" s="4"/>
      <c r="GMR15" s="4"/>
      <c r="GMS15" s="4"/>
      <c r="GMT15" s="4"/>
      <c r="GMU15" s="4"/>
      <c r="GMV15" s="4"/>
      <c r="GMW15" s="4"/>
      <c r="GMX15" s="4"/>
      <c r="GMY15" s="4"/>
      <c r="GMZ15" s="4"/>
      <c r="GNA15" s="4"/>
      <c r="GNB15" s="4"/>
      <c r="GNF15" s="4"/>
      <c r="GNG15" s="4"/>
      <c r="GNH15" s="4"/>
      <c r="GNI15" s="4"/>
      <c r="GNJ15" s="4"/>
      <c r="GNK15" s="4"/>
      <c r="GNL15" s="4"/>
      <c r="GNM15" s="4"/>
      <c r="GNN15" s="4"/>
      <c r="GNO15" s="4"/>
      <c r="GNP15" s="4"/>
      <c r="GNQ15" s="4"/>
      <c r="GNU15" s="4"/>
      <c r="GNV15" s="4"/>
      <c r="GNW15" s="4"/>
      <c r="GNX15" s="4"/>
      <c r="GNY15" s="4"/>
      <c r="GNZ15" s="4"/>
      <c r="GOA15" s="4"/>
      <c r="GOB15" s="4"/>
      <c r="GOC15" s="4"/>
      <c r="GOD15" s="4"/>
      <c r="GOE15" s="4"/>
      <c r="GOF15" s="4"/>
      <c r="GOJ15" s="4"/>
      <c r="GOK15" s="4"/>
      <c r="GOL15" s="4"/>
      <c r="GOM15" s="4"/>
      <c r="GON15" s="4"/>
      <c r="GOO15" s="4"/>
      <c r="GOP15" s="4"/>
      <c r="GOQ15" s="4"/>
      <c r="GOR15" s="4"/>
      <c r="GOS15" s="4"/>
      <c r="GOT15" s="4"/>
      <c r="GOU15" s="4"/>
      <c r="GOY15" s="4"/>
      <c r="GOZ15" s="4"/>
      <c r="GPA15" s="4"/>
      <c r="GPB15" s="4"/>
      <c r="GPC15" s="4"/>
      <c r="GPD15" s="4"/>
      <c r="GPE15" s="4"/>
      <c r="GPF15" s="4"/>
      <c r="GPG15" s="4"/>
      <c r="GPH15" s="4"/>
      <c r="GPI15" s="4"/>
      <c r="GPJ15" s="4"/>
      <c r="GPN15" s="4"/>
      <c r="GPO15" s="4"/>
      <c r="GPP15" s="4"/>
      <c r="GPQ15" s="4"/>
      <c r="GPR15" s="4"/>
      <c r="GPS15" s="4"/>
      <c r="GPT15" s="4"/>
      <c r="GPU15" s="4"/>
      <c r="GPV15" s="4"/>
      <c r="GPW15" s="4"/>
      <c r="GPX15" s="4"/>
      <c r="GPY15" s="4"/>
      <c r="GQC15" s="4"/>
      <c r="GQD15" s="4"/>
      <c r="GQE15" s="4"/>
      <c r="GQF15" s="4"/>
      <c r="GQG15" s="4"/>
      <c r="GQH15" s="4"/>
      <c r="GQI15" s="4"/>
      <c r="GQJ15" s="4"/>
      <c r="GQK15" s="4"/>
      <c r="GQL15" s="4"/>
      <c r="GQM15" s="4"/>
      <c r="GQN15" s="4"/>
      <c r="GQR15" s="4"/>
      <c r="GQS15" s="4"/>
      <c r="GQT15" s="4"/>
      <c r="GQU15" s="4"/>
      <c r="GQV15" s="4"/>
      <c r="GQW15" s="4"/>
      <c r="GQX15" s="4"/>
      <c r="GQY15" s="4"/>
      <c r="GQZ15" s="4"/>
      <c r="GRA15" s="4"/>
      <c r="GRB15" s="4"/>
      <c r="GRC15" s="4"/>
      <c r="GRG15" s="4"/>
      <c r="GRH15" s="4"/>
      <c r="GRI15" s="4"/>
      <c r="GRJ15" s="4"/>
      <c r="GRK15" s="4"/>
      <c r="GRL15" s="4"/>
      <c r="GRM15" s="4"/>
      <c r="GRN15" s="4"/>
      <c r="GRO15" s="4"/>
      <c r="GRP15" s="4"/>
      <c r="GRQ15" s="4"/>
      <c r="GRR15" s="4"/>
      <c r="GRV15" s="4"/>
      <c r="GRW15" s="4"/>
      <c r="GRX15" s="4"/>
      <c r="GRY15" s="4"/>
      <c r="GRZ15" s="4"/>
      <c r="GSA15" s="4"/>
      <c r="GSB15" s="4"/>
      <c r="GSC15" s="4"/>
      <c r="GSD15" s="4"/>
      <c r="GSE15" s="4"/>
      <c r="GSF15" s="4"/>
      <c r="GSG15" s="4"/>
      <c r="GSK15" s="4"/>
      <c r="GSL15" s="4"/>
      <c r="GSM15" s="4"/>
      <c r="GSN15" s="4"/>
      <c r="GSO15" s="4"/>
      <c r="GSP15" s="4"/>
      <c r="GSQ15" s="4"/>
      <c r="GSR15" s="4"/>
      <c r="GSS15" s="4"/>
      <c r="GST15" s="4"/>
      <c r="GSU15" s="4"/>
      <c r="GSV15" s="4"/>
      <c r="GSZ15" s="4"/>
      <c r="GTA15" s="4"/>
      <c r="GTB15" s="4"/>
      <c r="GTC15" s="4"/>
      <c r="GTD15" s="4"/>
      <c r="GTE15" s="4"/>
      <c r="GTF15" s="4"/>
      <c r="GTG15" s="4"/>
      <c r="GTH15" s="4"/>
      <c r="GTI15" s="4"/>
      <c r="GTJ15" s="4"/>
      <c r="GTK15" s="4"/>
      <c r="GTO15" s="4"/>
      <c r="GTP15" s="4"/>
      <c r="GTQ15" s="4"/>
      <c r="GTR15" s="4"/>
      <c r="GTS15" s="4"/>
      <c r="GTT15" s="4"/>
      <c r="GTU15" s="4"/>
      <c r="GTV15" s="4"/>
      <c r="GTW15" s="4"/>
      <c r="GTX15" s="4"/>
      <c r="GTY15" s="4"/>
      <c r="GTZ15" s="4"/>
      <c r="GUD15" s="4"/>
      <c r="GUE15" s="4"/>
      <c r="GUF15" s="4"/>
      <c r="GUG15" s="4"/>
      <c r="GUH15" s="4"/>
      <c r="GUI15" s="4"/>
      <c r="GUJ15" s="4"/>
      <c r="GUK15" s="4"/>
      <c r="GUL15" s="4"/>
      <c r="GUM15" s="4"/>
      <c r="GUN15" s="4"/>
      <c r="GUO15" s="4"/>
      <c r="GUS15" s="4"/>
      <c r="GUT15" s="4"/>
      <c r="GUU15" s="4"/>
      <c r="GUV15" s="4"/>
      <c r="GUW15" s="4"/>
      <c r="GUX15" s="4"/>
      <c r="GUY15" s="4"/>
      <c r="GUZ15" s="4"/>
      <c r="GVA15" s="4"/>
      <c r="GVB15" s="4"/>
      <c r="GVC15" s="4"/>
      <c r="GVD15" s="4"/>
      <c r="GVH15" s="4"/>
      <c r="GVI15" s="4"/>
      <c r="GVJ15" s="4"/>
      <c r="GVK15" s="4"/>
      <c r="GVL15" s="4"/>
      <c r="GVM15" s="4"/>
      <c r="GVN15" s="4"/>
      <c r="GVO15" s="4"/>
      <c r="GVP15" s="4"/>
      <c r="GVQ15" s="4"/>
      <c r="GVR15" s="4"/>
      <c r="GVS15" s="4"/>
      <c r="GVW15" s="4"/>
      <c r="GVX15" s="4"/>
      <c r="GVY15" s="4"/>
      <c r="GVZ15" s="4"/>
      <c r="GWA15" s="4"/>
      <c r="GWB15" s="4"/>
      <c r="GWC15" s="4"/>
      <c r="GWD15" s="4"/>
      <c r="GWE15" s="4"/>
      <c r="GWF15" s="4"/>
      <c r="GWG15" s="4"/>
      <c r="GWH15" s="4"/>
      <c r="GWL15" s="4"/>
      <c r="GWM15" s="4"/>
      <c r="GWN15" s="4"/>
      <c r="GWO15" s="4"/>
      <c r="GWP15" s="4"/>
      <c r="GWQ15" s="4"/>
      <c r="GWR15" s="4"/>
      <c r="GWS15" s="4"/>
      <c r="GWT15" s="4"/>
      <c r="GWU15" s="4"/>
      <c r="GWV15" s="4"/>
      <c r="GWW15" s="4"/>
      <c r="GXA15" s="4"/>
      <c r="GXB15" s="4"/>
      <c r="GXC15" s="4"/>
      <c r="GXD15" s="4"/>
      <c r="GXE15" s="4"/>
      <c r="GXF15" s="4"/>
      <c r="GXG15" s="4"/>
      <c r="GXH15" s="4"/>
      <c r="GXI15" s="4"/>
      <c r="GXJ15" s="4"/>
      <c r="GXK15" s="4"/>
      <c r="GXL15" s="4"/>
      <c r="GXP15" s="4"/>
      <c r="GXQ15" s="4"/>
      <c r="GXR15" s="4"/>
      <c r="GXS15" s="4"/>
      <c r="GXT15" s="4"/>
      <c r="GXU15" s="4"/>
      <c r="GXV15" s="4"/>
      <c r="GXW15" s="4"/>
      <c r="GXX15" s="4"/>
      <c r="GXY15" s="4"/>
      <c r="GXZ15" s="4"/>
      <c r="GYA15" s="4"/>
      <c r="GYE15" s="4"/>
      <c r="GYF15" s="4"/>
      <c r="GYG15" s="4"/>
      <c r="GYH15" s="4"/>
      <c r="GYI15" s="4"/>
      <c r="GYJ15" s="4"/>
      <c r="GYK15" s="4"/>
      <c r="GYL15" s="4"/>
      <c r="GYM15" s="4"/>
      <c r="GYN15" s="4"/>
      <c r="GYO15" s="4"/>
      <c r="GYP15" s="4"/>
      <c r="GYT15" s="4"/>
      <c r="GYU15" s="4"/>
      <c r="GYV15" s="4"/>
      <c r="GYW15" s="4"/>
      <c r="GYX15" s="4"/>
      <c r="GYY15" s="4"/>
      <c r="GYZ15" s="4"/>
      <c r="GZA15" s="4"/>
      <c r="GZB15" s="4"/>
      <c r="GZC15" s="4"/>
      <c r="GZD15" s="4"/>
      <c r="GZE15" s="4"/>
      <c r="GZI15" s="4"/>
      <c r="GZJ15" s="4"/>
      <c r="GZK15" s="4"/>
      <c r="GZL15" s="4"/>
      <c r="GZM15" s="4"/>
      <c r="GZN15" s="4"/>
      <c r="GZO15" s="4"/>
      <c r="GZP15" s="4"/>
      <c r="GZQ15" s="4"/>
      <c r="GZR15" s="4"/>
      <c r="GZS15" s="4"/>
      <c r="GZT15" s="4"/>
      <c r="GZX15" s="4"/>
      <c r="GZY15" s="4"/>
      <c r="GZZ15" s="4"/>
      <c r="HAA15" s="4"/>
      <c r="HAB15" s="4"/>
      <c r="HAC15" s="4"/>
      <c r="HAD15" s="4"/>
      <c r="HAE15" s="4"/>
      <c r="HAF15" s="4"/>
      <c r="HAG15" s="4"/>
      <c r="HAH15" s="4"/>
      <c r="HAI15" s="4"/>
      <c r="HAM15" s="4"/>
      <c r="HAN15" s="4"/>
      <c r="HAO15" s="4"/>
      <c r="HAP15" s="4"/>
      <c r="HAQ15" s="4"/>
      <c r="HAR15" s="4"/>
      <c r="HAS15" s="4"/>
      <c r="HAT15" s="4"/>
      <c r="HAU15" s="4"/>
      <c r="HAV15" s="4"/>
      <c r="HAW15" s="4"/>
      <c r="HAX15" s="4"/>
      <c r="HBB15" s="4"/>
      <c r="HBC15" s="4"/>
      <c r="HBD15" s="4"/>
      <c r="HBE15" s="4"/>
      <c r="HBF15" s="4"/>
      <c r="HBG15" s="4"/>
      <c r="HBH15" s="4"/>
      <c r="HBI15" s="4"/>
      <c r="HBJ15" s="4"/>
      <c r="HBK15" s="4"/>
      <c r="HBL15" s="4"/>
      <c r="HBM15" s="4"/>
      <c r="HBQ15" s="4"/>
      <c r="HBR15" s="4"/>
      <c r="HBS15" s="4"/>
      <c r="HBT15" s="4"/>
      <c r="HBU15" s="4"/>
      <c r="HBV15" s="4"/>
      <c r="HBW15" s="4"/>
      <c r="HBX15" s="4"/>
      <c r="HBY15" s="4"/>
      <c r="HBZ15" s="4"/>
      <c r="HCA15" s="4"/>
      <c r="HCB15" s="4"/>
      <c r="HCF15" s="4"/>
      <c r="HCG15" s="4"/>
      <c r="HCH15" s="4"/>
      <c r="HCI15" s="4"/>
      <c r="HCJ15" s="4"/>
      <c r="HCK15" s="4"/>
      <c r="HCL15" s="4"/>
      <c r="HCM15" s="4"/>
      <c r="HCN15" s="4"/>
      <c r="HCO15" s="4"/>
      <c r="HCP15" s="4"/>
      <c r="HCQ15" s="4"/>
      <c r="HCU15" s="4"/>
      <c r="HCV15" s="4"/>
      <c r="HCW15" s="4"/>
      <c r="HCX15" s="4"/>
      <c r="HCY15" s="4"/>
      <c r="HCZ15" s="4"/>
      <c r="HDA15" s="4"/>
      <c r="HDB15" s="4"/>
      <c r="HDC15" s="4"/>
      <c r="HDD15" s="4"/>
      <c r="HDE15" s="4"/>
      <c r="HDF15" s="4"/>
      <c r="HDJ15" s="4"/>
      <c r="HDK15" s="4"/>
      <c r="HDL15" s="4"/>
      <c r="HDM15" s="4"/>
      <c r="HDN15" s="4"/>
      <c r="HDO15" s="4"/>
      <c r="HDP15" s="4"/>
      <c r="HDQ15" s="4"/>
      <c r="HDR15" s="4"/>
      <c r="HDS15" s="4"/>
      <c r="HDT15" s="4"/>
      <c r="HDU15" s="4"/>
      <c r="HDY15" s="4"/>
      <c r="HDZ15" s="4"/>
      <c r="HEA15" s="4"/>
      <c r="HEB15" s="4"/>
      <c r="HEC15" s="4"/>
      <c r="HED15" s="4"/>
      <c r="HEE15" s="4"/>
      <c r="HEF15" s="4"/>
      <c r="HEG15" s="4"/>
      <c r="HEH15" s="4"/>
      <c r="HEI15" s="4"/>
      <c r="HEJ15" s="4"/>
      <c r="HEN15" s="4"/>
      <c r="HEO15" s="4"/>
      <c r="HEP15" s="4"/>
      <c r="HEQ15" s="4"/>
      <c r="HER15" s="4"/>
      <c r="HES15" s="4"/>
      <c r="HET15" s="4"/>
      <c r="HEU15" s="4"/>
      <c r="HEV15" s="4"/>
      <c r="HEW15" s="4"/>
      <c r="HEX15" s="4"/>
      <c r="HEY15" s="4"/>
      <c r="HFC15" s="4"/>
      <c r="HFD15" s="4"/>
      <c r="HFE15" s="4"/>
      <c r="HFF15" s="4"/>
      <c r="HFG15" s="4"/>
      <c r="HFH15" s="4"/>
      <c r="HFI15" s="4"/>
      <c r="HFJ15" s="4"/>
      <c r="HFK15" s="4"/>
      <c r="HFL15" s="4"/>
      <c r="HFM15" s="4"/>
      <c r="HFN15" s="4"/>
      <c r="HFR15" s="4"/>
      <c r="HFS15" s="4"/>
      <c r="HFT15" s="4"/>
      <c r="HFU15" s="4"/>
      <c r="HFV15" s="4"/>
      <c r="HFW15" s="4"/>
      <c r="HFX15" s="4"/>
      <c r="HFY15" s="4"/>
      <c r="HFZ15" s="4"/>
      <c r="HGA15" s="4"/>
      <c r="HGB15" s="4"/>
      <c r="HGC15" s="4"/>
      <c r="HGG15" s="4"/>
      <c r="HGH15" s="4"/>
      <c r="HGI15" s="4"/>
      <c r="HGJ15" s="4"/>
      <c r="HGK15" s="4"/>
      <c r="HGL15" s="4"/>
      <c r="HGM15" s="4"/>
      <c r="HGN15" s="4"/>
      <c r="HGO15" s="4"/>
      <c r="HGP15" s="4"/>
      <c r="HGQ15" s="4"/>
      <c r="HGR15" s="4"/>
      <c r="HGV15" s="4"/>
      <c r="HGW15" s="4"/>
      <c r="HGX15" s="4"/>
      <c r="HGY15" s="4"/>
      <c r="HGZ15" s="4"/>
      <c r="HHA15" s="4"/>
      <c r="HHB15" s="4"/>
      <c r="HHC15" s="4"/>
      <c r="HHD15" s="4"/>
      <c r="HHE15" s="4"/>
      <c r="HHF15" s="4"/>
      <c r="HHG15" s="4"/>
      <c r="HHK15" s="4"/>
      <c r="HHL15" s="4"/>
      <c r="HHM15" s="4"/>
      <c r="HHN15" s="4"/>
      <c r="HHO15" s="4"/>
      <c r="HHP15" s="4"/>
      <c r="HHQ15" s="4"/>
      <c r="HHR15" s="4"/>
      <c r="HHS15" s="4"/>
      <c r="HHT15" s="4"/>
      <c r="HHU15" s="4"/>
      <c r="HHV15" s="4"/>
      <c r="HHZ15" s="4"/>
      <c r="HIA15" s="4"/>
      <c r="HIB15" s="4"/>
      <c r="HIC15" s="4"/>
      <c r="HID15" s="4"/>
      <c r="HIE15" s="4"/>
      <c r="HIF15" s="4"/>
      <c r="HIG15" s="4"/>
      <c r="HIH15" s="4"/>
      <c r="HII15" s="4"/>
      <c r="HIJ15" s="4"/>
      <c r="HIK15" s="4"/>
      <c r="HIO15" s="4"/>
      <c r="HIP15" s="4"/>
      <c r="HIQ15" s="4"/>
      <c r="HIR15" s="4"/>
      <c r="HIS15" s="4"/>
      <c r="HIT15" s="4"/>
      <c r="HIU15" s="4"/>
      <c r="HIV15" s="4"/>
      <c r="HIW15" s="4"/>
      <c r="HIX15" s="4"/>
      <c r="HIY15" s="4"/>
      <c r="HIZ15" s="4"/>
      <c r="HJD15" s="4"/>
      <c r="HJE15" s="4"/>
      <c r="HJF15" s="4"/>
      <c r="HJG15" s="4"/>
      <c r="HJH15" s="4"/>
      <c r="HJI15" s="4"/>
      <c r="HJJ15" s="4"/>
      <c r="HJK15" s="4"/>
      <c r="HJL15" s="4"/>
      <c r="HJM15" s="4"/>
      <c r="HJN15" s="4"/>
      <c r="HJO15" s="4"/>
      <c r="HJS15" s="4"/>
      <c r="HJT15" s="4"/>
      <c r="HJU15" s="4"/>
      <c r="HJV15" s="4"/>
      <c r="HJW15" s="4"/>
      <c r="HJX15" s="4"/>
      <c r="HJY15" s="4"/>
      <c r="HJZ15" s="4"/>
      <c r="HKA15" s="4"/>
      <c r="HKB15" s="4"/>
      <c r="HKC15" s="4"/>
      <c r="HKD15" s="4"/>
      <c r="HKH15" s="4"/>
      <c r="HKI15" s="4"/>
      <c r="HKJ15" s="4"/>
      <c r="HKK15" s="4"/>
      <c r="HKL15" s="4"/>
      <c r="HKM15" s="4"/>
      <c r="HKN15" s="4"/>
      <c r="HKO15" s="4"/>
      <c r="HKP15" s="4"/>
      <c r="HKQ15" s="4"/>
      <c r="HKR15" s="4"/>
      <c r="HKS15" s="4"/>
      <c r="HKW15" s="4"/>
      <c r="HKX15" s="4"/>
      <c r="HKY15" s="4"/>
      <c r="HKZ15" s="4"/>
      <c r="HLA15" s="4"/>
      <c r="HLB15" s="4"/>
      <c r="HLC15" s="4"/>
      <c r="HLD15" s="4"/>
      <c r="HLE15" s="4"/>
      <c r="HLF15" s="4"/>
      <c r="HLG15" s="4"/>
      <c r="HLH15" s="4"/>
      <c r="HLL15" s="4"/>
      <c r="HLM15" s="4"/>
      <c r="HLN15" s="4"/>
      <c r="HLO15" s="4"/>
      <c r="HLP15" s="4"/>
      <c r="HLQ15" s="4"/>
      <c r="HLR15" s="4"/>
      <c r="HLS15" s="4"/>
      <c r="HLT15" s="4"/>
      <c r="HLU15" s="4"/>
      <c r="HLV15" s="4"/>
      <c r="HLW15" s="4"/>
      <c r="HMA15" s="4"/>
      <c r="HMB15" s="4"/>
      <c r="HMC15" s="4"/>
      <c r="HMD15" s="4"/>
      <c r="HME15" s="4"/>
      <c r="HMF15" s="4"/>
      <c r="HMG15" s="4"/>
      <c r="HMH15" s="4"/>
      <c r="HMI15" s="4"/>
      <c r="HMJ15" s="4"/>
      <c r="HMK15" s="4"/>
      <c r="HML15" s="4"/>
      <c r="HMP15" s="4"/>
      <c r="HMQ15" s="4"/>
      <c r="HMR15" s="4"/>
      <c r="HMS15" s="4"/>
      <c r="HMT15" s="4"/>
      <c r="HMU15" s="4"/>
      <c r="HMV15" s="4"/>
      <c r="HMW15" s="4"/>
      <c r="HMX15" s="4"/>
      <c r="HMY15" s="4"/>
      <c r="HMZ15" s="4"/>
      <c r="HNA15" s="4"/>
      <c r="HNE15" s="4"/>
      <c r="HNF15" s="4"/>
      <c r="HNG15" s="4"/>
      <c r="HNH15" s="4"/>
      <c r="HNI15" s="4"/>
      <c r="HNJ15" s="4"/>
      <c r="HNK15" s="4"/>
      <c r="HNL15" s="4"/>
      <c r="HNM15" s="4"/>
      <c r="HNN15" s="4"/>
      <c r="HNO15" s="4"/>
      <c r="HNP15" s="4"/>
      <c r="HNT15" s="4"/>
      <c r="HNU15" s="4"/>
      <c r="HNV15" s="4"/>
      <c r="HNW15" s="4"/>
      <c r="HNX15" s="4"/>
      <c r="HNY15" s="4"/>
      <c r="HNZ15" s="4"/>
      <c r="HOA15" s="4"/>
      <c r="HOB15" s="4"/>
      <c r="HOC15" s="4"/>
      <c r="HOD15" s="4"/>
      <c r="HOE15" s="4"/>
      <c r="HOI15" s="4"/>
      <c r="HOJ15" s="4"/>
      <c r="HOK15" s="4"/>
      <c r="HOL15" s="4"/>
      <c r="HOM15" s="4"/>
      <c r="HON15" s="4"/>
      <c r="HOO15" s="4"/>
      <c r="HOP15" s="4"/>
      <c r="HOQ15" s="4"/>
      <c r="HOR15" s="4"/>
      <c r="HOS15" s="4"/>
      <c r="HOT15" s="4"/>
      <c r="HOX15" s="4"/>
      <c r="HOY15" s="4"/>
      <c r="HOZ15" s="4"/>
      <c r="HPA15" s="4"/>
      <c r="HPB15" s="4"/>
      <c r="HPC15" s="4"/>
      <c r="HPD15" s="4"/>
      <c r="HPE15" s="4"/>
      <c r="HPF15" s="4"/>
      <c r="HPG15" s="4"/>
      <c r="HPH15" s="4"/>
      <c r="HPI15" s="4"/>
      <c r="HPM15" s="4"/>
      <c r="HPN15" s="4"/>
      <c r="HPO15" s="4"/>
      <c r="HPP15" s="4"/>
      <c r="HPQ15" s="4"/>
      <c r="HPR15" s="4"/>
      <c r="HPS15" s="4"/>
      <c r="HPT15" s="4"/>
      <c r="HPU15" s="4"/>
      <c r="HPV15" s="4"/>
      <c r="HPW15" s="4"/>
      <c r="HPX15" s="4"/>
      <c r="HQB15" s="4"/>
      <c r="HQC15" s="4"/>
      <c r="HQD15" s="4"/>
      <c r="HQE15" s="4"/>
      <c r="HQF15" s="4"/>
      <c r="HQG15" s="4"/>
      <c r="HQH15" s="4"/>
      <c r="HQI15" s="4"/>
      <c r="HQJ15" s="4"/>
      <c r="HQK15" s="4"/>
      <c r="HQL15" s="4"/>
      <c r="HQM15" s="4"/>
      <c r="HQQ15" s="4"/>
      <c r="HQR15" s="4"/>
      <c r="HQS15" s="4"/>
      <c r="HQT15" s="4"/>
      <c r="HQU15" s="4"/>
      <c r="HQV15" s="4"/>
      <c r="HQW15" s="4"/>
      <c r="HQX15" s="4"/>
      <c r="HQY15" s="4"/>
      <c r="HQZ15" s="4"/>
      <c r="HRA15" s="4"/>
      <c r="HRB15" s="4"/>
      <c r="HRF15" s="4"/>
      <c r="HRG15" s="4"/>
      <c r="HRH15" s="4"/>
      <c r="HRI15" s="4"/>
      <c r="HRJ15" s="4"/>
      <c r="HRK15" s="4"/>
      <c r="HRL15" s="4"/>
      <c r="HRM15" s="4"/>
      <c r="HRN15" s="4"/>
      <c r="HRO15" s="4"/>
      <c r="HRP15" s="4"/>
      <c r="HRQ15" s="4"/>
      <c r="HRU15" s="4"/>
      <c r="HRV15" s="4"/>
      <c r="HRW15" s="4"/>
      <c r="HRX15" s="4"/>
      <c r="HRY15" s="4"/>
      <c r="HRZ15" s="4"/>
      <c r="HSA15" s="4"/>
      <c r="HSB15" s="4"/>
      <c r="HSC15" s="4"/>
      <c r="HSD15" s="4"/>
      <c r="HSE15" s="4"/>
      <c r="HSF15" s="4"/>
      <c r="HSJ15" s="4"/>
      <c r="HSK15" s="4"/>
      <c r="HSL15" s="4"/>
      <c r="HSM15" s="4"/>
      <c r="HSN15" s="4"/>
      <c r="HSO15" s="4"/>
      <c r="HSP15" s="4"/>
      <c r="HSQ15" s="4"/>
      <c r="HSR15" s="4"/>
      <c r="HSS15" s="4"/>
      <c r="HST15" s="4"/>
      <c r="HSU15" s="4"/>
      <c r="HSY15" s="4"/>
      <c r="HSZ15" s="4"/>
      <c r="HTA15" s="4"/>
      <c r="HTB15" s="4"/>
      <c r="HTC15" s="4"/>
      <c r="HTD15" s="4"/>
      <c r="HTE15" s="4"/>
      <c r="HTF15" s="4"/>
      <c r="HTG15" s="4"/>
      <c r="HTH15" s="4"/>
      <c r="HTI15" s="4"/>
      <c r="HTJ15" s="4"/>
      <c r="HTN15" s="4"/>
      <c r="HTO15" s="4"/>
      <c r="HTP15" s="4"/>
      <c r="HTQ15" s="4"/>
      <c r="HTR15" s="4"/>
      <c r="HTS15" s="4"/>
      <c r="HTT15" s="4"/>
      <c r="HTU15" s="4"/>
      <c r="HTV15" s="4"/>
      <c r="HTW15" s="4"/>
      <c r="HTX15" s="4"/>
      <c r="HTY15" s="4"/>
      <c r="HUC15" s="4"/>
      <c r="HUD15" s="4"/>
      <c r="HUE15" s="4"/>
      <c r="HUF15" s="4"/>
      <c r="HUG15" s="4"/>
      <c r="HUH15" s="4"/>
      <c r="HUI15" s="4"/>
      <c r="HUJ15" s="4"/>
      <c r="HUK15" s="4"/>
      <c r="HUL15" s="4"/>
      <c r="HUM15" s="4"/>
      <c r="HUN15" s="4"/>
      <c r="HUR15" s="4"/>
      <c r="HUS15" s="4"/>
      <c r="HUT15" s="4"/>
      <c r="HUU15" s="4"/>
      <c r="HUV15" s="4"/>
      <c r="HUW15" s="4"/>
      <c r="HUX15" s="4"/>
      <c r="HUY15" s="4"/>
      <c r="HUZ15" s="4"/>
      <c r="HVA15" s="4"/>
      <c r="HVB15" s="4"/>
      <c r="HVC15" s="4"/>
      <c r="HVG15" s="4"/>
      <c r="HVH15" s="4"/>
      <c r="HVI15" s="4"/>
      <c r="HVJ15" s="4"/>
      <c r="HVK15" s="4"/>
      <c r="HVL15" s="4"/>
      <c r="HVM15" s="4"/>
      <c r="HVN15" s="4"/>
      <c r="HVO15" s="4"/>
      <c r="HVP15" s="4"/>
      <c r="HVQ15" s="4"/>
      <c r="HVR15" s="4"/>
      <c r="HVV15" s="4"/>
      <c r="HVW15" s="4"/>
      <c r="HVX15" s="4"/>
      <c r="HVY15" s="4"/>
      <c r="HVZ15" s="4"/>
      <c r="HWA15" s="4"/>
      <c r="HWB15" s="4"/>
      <c r="HWC15" s="4"/>
      <c r="HWD15" s="4"/>
      <c r="HWE15" s="4"/>
      <c r="HWF15" s="4"/>
      <c r="HWG15" s="4"/>
      <c r="HWK15" s="4"/>
      <c r="HWL15" s="4"/>
      <c r="HWM15" s="4"/>
      <c r="HWN15" s="4"/>
      <c r="HWO15" s="4"/>
      <c r="HWP15" s="4"/>
      <c r="HWQ15" s="4"/>
      <c r="HWR15" s="4"/>
      <c r="HWS15" s="4"/>
      <c r="HWT15" s="4"/>
      <c r="HWU15" s="4"/>
      <c r="HWV15" s="4"/>
      <c r="HWZ15" s="4"/>
      <c r="HXA15" s="4"/>
      <c r="HXB15" s="4"/>
      <c r="HXC15" s="4"/>
      <c r="HXD15" s="4"/>
      <c r="HXE15" s="4"/>
      <c r="HXF15" s="4"/>
      <c r="HXG15" s="4"/>
      <c r="HXH15" s="4"/>
      <c r="HXI15" s="4"/>
      <c r="HXJ15" s="4"/>
      <c r="HXK15" s="4"/>
      <c r="HXO15" s="4"/>
      <c r="HXP15" s="4"/>
      <c r="HXQ15" s="4"/>
      <c r="HXR15" s="4"/>
      <c r="HXS15" s="4"/>
      <c r="HXT15" s="4"/>
      <c r="HXU15" s="4"/>
      <c r="HXV15" s="4"/>
      <c r="HXW15" s="4"/>
      <c r="HXX15" s="4"/>
      <c r="HXY15" s="4"/>
      <c r="HXZ15" s="4"/>
      <c r="HYD15" s="4"/>
      <c r="HYE15" s="4"/>
      <c r="HYF15" s="4"/>
      <c r="HYG15" s="4"/>
      <c r="HYH15" s="4"/>
      <c r="HYI15" s="4"/>
      <c r="HYJ15" s="4"/>
      <c r="HYK15" s="4"/>
      <c r="HYL15" s="4"/>
      <c r="HYM15" s="4"/>
      <c r="HYN15" s="4"/>
      <c r="HYO15" s="4"/>
      <c r="HYS15" s="4"/>
      <c r="HYT15" s="4"/>
      <c r="HYU15" s="4"/>
      <c r="HYV15" s="4"/>
      <c r="HYW15" s="4"/>
      <c r="HYX15" s="4"/>
      <c r="HYY15" s="4"/>
      <c r="HYZ15" s="4"/>
      <c r="HZA15" s="4"/>
      <c r="HZB15" s="4"/>
      <c r="HZC15" s="4"/>
      <c r="HZD15" s="4"/>
      <c r="HZH15" s="4"/>
      <c r="HZI15" s="4"/>
      <c r="HZJ15" s="4"/>
      <c r="HZK15" s="4"/>
      <c r="HZL15" s="4"/>
      <c r="HZM15" s="4"/>
      <c r="HZN15" s="4"/>
      <c r="HZO15" s="4"/>
      <c r="HZP15" s="4"/>
      <c r="HZQ15" s="4"/>
      <c r="HZR15" s="4"/>
      <c r="HZS15" s="4"/>
      <c r="HZW15" s="4"/>
      <c r="HZX15" s="4"/>
      <c r="HZY15" s="4"/>
      <c r="HZZ15" s="4"/>
      <c r="IAA15" s="4"/>
      <c r="IAB15" s="4"/>
      <c r="IAC15" s="4"/>
      <c r="IAD15" s="4"/>
      <c r="IAE15" s="4"/>
      <c r="IAF15" s="4"/>
      <c r="IAG15" s="4"/>
      <c r="IAH15" s="4"/>
      <c r="IAL15" s="4"/>
      <c r="IAM15" s="4"/>
      <c r="IAN15" s="4"/>
      <c r="IAO15" s="4"/>
      <c r="IAP15" s="4"/>
      <c r="IAQ15" s="4"/>
      <c r="IAR15" s="4"/>
      <c r="IAS15" s="4"/>
      <c r="IAT15" s="4"/>
      <c r="IAU15" s="4"/>
      <c r="IAV15" s="4"/>
      <c r="IAW15" s="4"/>
      <c r="IBA15" s="4"/>
      <c r="IBB15" s="4"/>
      <c r="IBC15" s="4"/>
      <c r="IBD15" s="4"/>
      <c r="IBE15" s="4"/>
      <c r="IBF15" s="4"/>
      <c r="IBG15" s="4"/>
      <c r="IBH15" s="4"/>
      <c r="IBI15" s="4"/>
      <c r="IBJ15" s="4"/>
      <c r="IBK15" s="4"/>
      <c r="IBL15" s="4"/>
      <c r="IBP15" s="4"/>
      <c r="IBQ15" s="4"/>
      <c r="IBR15" s="4"/>
      <c r="IBS15" s="4"/>
      <c r="IBT15" s="4"/>
      <c r="IBU15" s="4"/>
      <c r="IBV15" s="4"/>
      <c r="IBW15" s="4"/>
      <c r="IBX15" s="4"/>
      <c r="IBY15" s="4"/>
      <c r="IBZ15" s="4"/>
      <c r="ICA15" s="4"/>
      <c r="ICE15" s="4"/>
      <c r="ICF15" s="4"/>
      <c r="ICG15" s="4"/>
      <c r="ICH15" s="4"/>
      <c r="ICI15" s="4"/>
      <c r="ICJ15" s="4"/>
      <c r="ICK15" s="4"/>
      <c r="ICL15" s="4"/>
      <c r="ICM15" s="4"/>
      <c r="ICN15" s="4"/>
      <c r="ICO15" s="4"/>
      <c r="ICP15" s="4"/>
      <c r="ICT15" s="4"/>
      <c r="ICU15" s="4"/>
      <c r="ICV15" s="4"/>
      <c r="ICW15" s="4"/>
      <c r="ICX15" s="4"/>
      <c r="ICY15" s="4"/>
      <c r="ICZ15" s="4"/>
      <c r="IDA15" s="4"/>
      <c r="IDB15" s="4"/>
      <c r="IDC15" s="4"/>
      <c r="IDD15" s="4"/>
      <c r="IDE15" s="4"/>
      <c r="IDI15" s="4"/>
      <c r="IDJ15" s="4"/>
      <c r="IDK15" s="4"/>
      <c r="IDL15" s="4"/>
      <c r="IDM15" s="4"/>
      <c r="IDN15" s="4"/>
      <c r="IDO15" s="4"/>
      <c r="IDP15" s="4"/>
      <c r="IDQ15" s="4"/>
      <c r="IDR15" s="4"/>
      <c r="IDS15" s="4"/>
      <c r="IDT15" s="4"/>
      <c r="IDX15" s="4"/>
      <c r="IDY15" s="4"/>
      <c r="IDZ15" s="4"/>
      <c r="IEA15" s="4"/>
      <c r="IEB15" s="4"/>
      <c r="IEC15" s="4"/>
      <c r="IED15" s="4"/>
      <c r="IEE15" s="4"/>
      <c r="IEF15" s="4"/>
      <c r="IEG15" s="4"/>
      <c r="IEH15" s="4"/>
      <c r="IEI15" s="4"/>
      <c r="IEM15" s="4"/>
      <c r="IEN15" s="4"/>
      <c r="IEO15" s="4"/>
      <c r="IEP15" s="4"/>
      <c r="IEQ15" s="4"/>
      <c r="IER15" s="4"/>
      <c r="IES15" s="4"/>
      <c r="IET15" s="4"/>
      <c r="IEU15" s="4"/>
      <c r="IEV15" s="4"/>
      <c r="IEW15" s="4"/>
      <c r="IEX15" s="4"/>
      <c r="IFB15" s="4"/>
      <c r="IFC15" s="4"/>
      <c r="IFD15" s="4"/>
      <c r="IFE15" s="4"/>
      <c r="IFF15" s="4"/>
      <c r="IFG15" s="4"/>
      <c r="IFH15" s="4"/>
      <c r="IFI15" s="4"/>
      <c r="IFJ15" s="4"/>
      <c r="IFK15" s="4"/>
      <c r="IFL15" s="4"/>
      <c r="IFM15" s="4"/>
      <c r="IFQ15" s="4"/>
      <c r="IFR15" s="4"/>
      <c r="IFS15" s="4"/>
      <c r="IFT15" s="4"/>
      <c r="IFU15" s="4"/>
      <c r="IFV15" s="4"/>
      <c r="IFW15" s="4"/>
      <c r="IFX15" s="4"/>
      <c r="IFY15" s="4"/>
      <c r="IFZ15" s="4"/>
      <c r="IGA15" s="4"/>
      <c r="IGB15" s="4"/>
      <c r="IGF15" s="4"/>
      <c r="IGG15" s="4"/>
      <c r="IGH15" s="4"/>
      <c r="IGI15" s="4"/>
      <c r="IGJ15" s="4"/>
      <c r="IGK15" s="4"/>
      <c r="IGL15" s="4"/>
      <c r="IGM15" s="4"/>
      <c r="IGN15" s="4"/>
      <c r="IGO15" s="4"/>
      <c r="IGP15" s="4"/>
      <c r="IGQ15" s="4"/>
      <c r="IGU15" s="4"/>
      <c r="IGV15" s="4"/>
      <c r="IGW15" s="4"/>
      <c r="IGX15" s="4"/>
      <c r="IGY15" s="4"/>
      <c r="IGZ15" s="4"/>
      <c r="IHA15" s="4"/>
      <c r="IHB15" s="4"/>
      <c r="IHC15" s="4"/>
      <c r="IHD15" s="4"/>
      <c r="IHE15" s="4"/>
      <c r="IHF15" s="4"/>
      <c r="IHJ15" s="4"/>
      <c r="IHK15" s="4"/>
      <c r="IHL15" s="4"/>
      <c r="IHM15" s="4"/>
      <c r="IHN15" s="4"/>
      <c r="IHO15" s="4"/>
      <c r="IHP15" s="4"/>
      <c r="IHQ15" s="4"/>
      <c r="IHR15" s="4"/>
      <c r="IHS15" s="4"/>
      <c r="IHT15" s="4"/>
      <c r="IHU15" s="4"/>
      <c r="IHY15" s="4"/>
      <c r="IHZ15" s="4"/>
      <c r="IIA15" s="4"/>
      <c r="IIB15" s="4"/>
      <c r="IIC15" s="4"/>
      <c r="IID15" s="4"/>
      <c r="IIE15" s="4"/>
      <c r="IIF15" s="4"/>
      <c r="IIG15" s="4"/>
      <c r="IIH15" s="4"/>
      <c r="III15" s="4"/>
      <c r="IIJ15" s="4"/>
      <c r="IIN15" s="4"/>
      <c r="IIO15" s="4"/>
      <c r="IIP15" s="4"/>
      <c r="IIQ15" s="4"/>
      <c r="IIR15" s="4"/>
      <c r="IIS15" s="4"/>
      <c r="IIT15" s="4"/>
      <c r="IIU15" s="4"/>
      <c r="IIV15" s="4"/>
      <c r="IIW15" s="4"/>
      <c r="IIX15" s="4"/>
      <c r="IIY15" s="4"/>
      <c r="IJC15" s="4"/>
      <c r="IJD15" s="4"/>
      <c r="IJE15" s="4"/>
      <c r="IJF15" s="4"/>
      <c r="IJG15" s="4"/>
      <c r="IJH15" s="4"/>
      <c r="IJI15" s="4"/>
      <c r="IJJ15" s="4"/>
      <c r="IJK15" s="4"/>
      <c r="IJL15" s="4"/>
      <c r="IJM15" s="4"/>
      <c r="IJN15" s="4"/>
      <c r="IJR15" s="4"/>
      <c r="IJS15" s="4"/>
      <c r="IJT15" s="4"/>
      <c r="IJU15" s="4"/>
      <c r="IJV15" s="4"/>
      <c r="IJW15" s="4"/>
      <c r="IJX15" s="4"/>
      <c r="IJY15" s="4"/>
      <c r="IJZ15" s="4"/>
      <c r="IKA15" s="4"/>
      <c r="IKB15" s="4"/>
      <c r="IKC15" s="4"/>
      <c r="IKG15" s="4"/>
      <c r="IKH15" s="4"/>
      <c r="IKI15" s="4"/>
      <c r="IKJ15" s="4"/>
      <c r="IKK15" s="4"/>
      <c r="IKL15" s="4"/>
      <c r="IKM15" s="4"/>
      <c r="IKN15" s="4"/>
      <c r="IKO15" s="4"/>
      <c r="IKP15" s="4"/>
      <c r="IKQ15" s="4"/>
      <c r="IKR15" s="4"/>
      <c r="IKV15" s="4"/>
      <c r="IKW15" s="4"/>
      <c r="IKX15" s="4"/>
      <c r="IKY15" s="4"/>
      <c r="IKZ15" s="4"/>
      <c r="ILA15" s="4"/>
      <c r="ILB15" s="4"/>
      <c r="ILC15" s="4"/>
      <c r="ILD15" s="4"/>
      <c r="ILE15" s="4"/>
      <c r="ILF15" s="4"/>
      <c r="ILG15" s="4"/>
      <c r="ILK15" s="4"/>
      <c r="ILL15" s="4"/>
      <c r="ILM15" s="4"/>
      <c r="ILN15" s="4"/>
      <c r="ILO15" s="4"/>
      <c r="ILP15" s="4"/>
      <c r="ILQ15" s="4"/>
      <c r="ILR15" s="4"/>
      <c r="ILS15" s="4"/>
      <c r="ILT15" s="4"/>
      <c r="ILU15" s="4"/>
      <c r="ILV15" s="4"/>
      <c r="ILZ15" s="4"/>
      <c r="IMA15" s="4"/>
      <c r="IMB15" s="4"/>
      <c r="IMC15" s="4"/>
      <c r="IMD15" s="4"/>
      <c r="IME15" s="4"/>
      <c r="IMF15" s="4"/>
      <c r="IMG15" s="4"/>
      <c r="IMH15" s="4"/>
      <c r="IMI15" s="4"/>
      <c r="IMJ15" s="4"/>
      <c r="IMK15" s="4"/>
      <c r="IMO15" s="4"/>
      <c r="IMP15" s="4"/>
      <c r="IMQ15" s="4"/>
      <c r="IMR15" s="4"/>
      <c r="IMS15" s="4"/>
      <c r="IMT15" s="4"/>
      <c r="IMU15" s="4"/>
      <c r="IMV15" s="4"/>
      <c r="IMW15" s="4"/>
      <c r="IMX15" s="4"/>
      <c r="IMY15" s="4"/>
      <c r="IMZ15" s="4"/>
      <c r="IND15" s="4"/>
      <c r="INE15" s="4"/>
      <c r="INF15" s="4"/>
      <c r="ING15" s="4"/>
      <c r="INH15" s="4"/>
      <c r="INI15" s="4"/>
      <c r="INJ15" s="4"/>
      <c r="INK15" s="4"/>
      <c r="INL15" s="4"/>
      <c r="INM15" s="4"/>
      <c r="INN15" s="4"/>
      <c r="INO15" s="4"/>
      <c r="INS15" s="4"/>
      <c r="INT15" s="4"/>
      <c r="INU15" s="4"/>
      <c r="INV15" s="4"/>
      <c r="INW15" s="4"/>
      <c r="INX15" s="4"/>
      <c r="INY15" s="4"/>
      <c r="INZ15" s="4"/>
      <c r="IOA15" s="4"/>
      <c r="IOB15" s="4"/>
      <c r="IOC15" s="4"/>
      <c r="IOD15" s="4"/>
      <c r="IOH15" s="4"/>
      <c r="IOI15" s="4"/>
      <c r="IOJ15" s="4"/>
      <c r="IOK15" s="4"/>
      <c r="IOL15" s="4"/>
      <c r="IOM15" s="4"/>
      <c r="ION15" s="4"/>
      <c r="IOO15" s="4"/>
      <c r="IOP15" s="4"/>
      <c r="IOQ15" s="4"/>
      <c r="IOR15" s="4"/>
      <c r="IOS15" s="4"/>
      <c r="IOW15" s="4"/>
      <c r="IOX15" s="4"/>
      <c r="IOY15" s="4"/>
      <c r="IOZ15" s="4"/>
      <c r="IPA15" s="4"/>
      <c r="IPB15" s="4"/>
      <c r="IPC15" s="4"/>
      <c r="IPD15" s="4"/>
      <c r="IPE15" s="4"/>
      <c r="IPF15" s="4"/>
      <c r="IPG15" s="4"/>
      <c r="IPH15" s="4"/>
      <c r="IPL15" s="4"/>
      <c r="IPM15" s="4"/>
      <c r="IPN15" s="4"/>
      <c r="IPO15" s="4"/>
      <c r="IPP15" s="4"/>
      <c r="IPQ15" s="4"/>
      <c r="IPR15" s="4"/>
      <c r="IPS15" s="4"/>
      <c r="IPT15" s="4"/>
      <c r="IPU15" s="4"/>
      <c r="IPV15" s="4"/>
      <c r="IPW15" s="4"/>
      <c r="IQA15" s="4"/>
      <c r="IQB15" s="4"/>
      <c r="IQC15" s="4"/>
      <c r="IQD15" s="4"/>
      <c r="IQE15" s="4"/>
      <c r="IQF15" s="4"/>
      <c r="IQG15" s="4"/>
      <c r="IQH15" s="4"/>
      <c r="IQI15" s="4"/>
      <c r="IQJ15" s="4"/>
      <c r="IQK15" s="4"/>
      <c r="IQL15" s="4"/>
      <c r="IQP15" s="4"/>
      <c r="IQQ15" s="4"/>
      <c r="IQR15" s="4"/>
      <c r="IQS15" s="4"/>
      <c r="IQT15" s="4"/>
      <c r="IQU15" s="4"/>
      <c r="IQV15" s="4"/>
      <c r="IQW15" s="4"/>
      <c r="IQX15" s="4"/>
      <c r="IQY15" s="4"/>
      <c r="IQZ15" s="4"/>
      <c r="IRA15" s="4"/>
      <c r="IRE15" s="4"/>
      <c r="IRF15" s="4"/>
      <c r="IRG15" s="4"/>
      <c r="IRH15" s="4"/>
      <c r="IRI15" s="4"/>
      <c r="IRJ15" s="4"/>
      <c r="IRK15" s="4"/>
      <c r="IRL15" s="4"/>
      <c r="IRM15" s="4"/>
      <c r="IRN15" s="4"/>
      <c r="IRO15" s="4"/>
      <c r="IRP15" s="4"/>
      <c r="IRT15" s="4"/>
      <c r="IRU15" s="4"/>
      <c r="IRV15" s="4"/>
      <c r="IRW15" s="4"/>
      <c r="IRX15" s="4"/>
      <c r="IRY15" s="4"/>
      <c r="IRZ15" s="4"/>
      <c r="ISA15" s="4"/>
      <c r="ISB15" s="4"/>
      <c r="ISC15" s="4"/>
      <c r="ISD15" s="4"/>
      <c r="ISE15" s="4"/>
      <c r="ISI15" s="4"/>
      <c r="ISJ15" s="4"/>
      <c r="ISK15" s="4"/>
      <c r="ISL15" s="4"/>
      <c r="ISM15" s="4"/>
      <c r="ISN15" s="4"/>
      <c r="ISO15" s="4"/>
      <c r="ISP15" s="4"/>
      <c r="ISQ15" s="4"/>
      <c r="ISR15" s="4"/>
      <c r="ISS15" s="4"/>
      <c r="IST15" s="4"/>
      <c r="ISX15" s="4"/>
      <c r="ISY15" s="4"/>
      <c r="ISZ15" s="4"/>
      <c r="ITA15" s="4"/>
      <c r="ITB15" s="4"/>
      <c r="ITC15" s="4"/>
      <c r="ITD15" s="4"/>
      <c r="ITE15" s="4"/>
      <c r="ITF15" s="4"/>
      <c r="ITG15" s="4"/>
      <c r="ITH15" s="4"/>
      <c r="ITI15" s="4"/>
      <c r="ITM15" s="4"/>
      <c r="ITN15" s="4"/>
      <c r="ITO15" s="4"/>
      <c r="ITP15" s="4"/>
      <c r="ITQ15" s="4"/>
      <c r="ITR15" s="4"/>
      <c r="ITS15" s="4"/>
      <c r="ITT15" s="4"/>
      <c r="ITU15" s="4"/>
      <c r="ITV15" s="4"/>
      <c r="ITW15" s="4"/>
      <c r="ITX15" s="4"/>
      <c r="IUB15" s="4"/>
      <c r="IUC15" s="4"/>
      <c r="IUD15" s="4"/>
      <c r="IUE15" s="4"/>
      <c r="IUF15" s="4"/>
      <c r="IUG15" s="4"/>
      <c r="IUH15" s="4"/>
      <c r="IUI15" s="4"/>
      <c r="IUJ15" s="4"/>
      <c r="IUK15" s="4"/>
      <c r="IUL15" s="4"/>
      <c r="IUM15" s="4"/>
      <c r="IUQ15" s="4"/>
      <c r="IUR15" s="4"/>
      <c r="IUS15" s="4"/>
      <c r="IUT15" s="4"/>
      <c r="IUU15" s="4"/>
      <c r="IUV15" s="4"/>
      <c r="IUW15" s="4"/>
      <c r="IUX15" s="4"/>
      <c r="IUY15" s="4"/>
      <c r="IUZ15" s="4"/>
      <c r="IVA15" s="4"/>
      <c r="IVB15" s="4"/>
      <c r="IVF15" s="4"/>
      <c r="IVG15" s="4"/>
      <c r="IVH15" s="4"/>
      <c r="IVI15" s="4"/>
      <c r="IVJ15" s="4"/>
      <c r="IVK15" s="4"/>
      <c r="IVL15" s="4"/>
      <c r="IVM15" s="4"/>
      <c r="IVN15" s="4"/>
      <c r="IVO15" s="4"/>
      <c r="IVP15" s="4"/>
      <c r="IVQ15" s="4"/>
      <c r="IVU15" s="4"/>
      <c r="IVV15" s="4"/>
      <c r="IVW15" s="4"/>
      <c r="IVX15" s="4"/>
      <c r="IVY15" s="4"/>
      <c r="IVZ15" s="4"/>
      <c r="IWA15" s="4"/>
      <c r="IWB15" s="4"/>
      <c r="IWC15" s="4"/>
      <c r="IWD15" s="4"/>
      <c r="IWE15" s="4"/>
      <c r="IWF15" s="4"/>
      <c r="IWJ15" s="4"/>
      <c r="IWK15" s="4"/>
      <c r="IWL15" s="4"/>
      <c r="IWM15" s="4"/>
      <c r="IWN15" s="4"/>
      <c r="IWO15" s="4"/>
      <c r="IWP15" s="4"/>
      <c r="IWQ15" s="4"/>
      <c r="IWR15" s="4"/>
      <c r="IWS15" s="4"/>
      <c r="IWT15" s="4"/>
      <c r="IWU15" s="4"/>
      <c r="IWY15" s="4"/>
      <c r="IWZ15" s="4"/>
      <c r="IXA15" s="4"/>
      <c r="IXB15" s="4"/>
      <c r="IXC15" s="4"/>
      <c r="IXD15" s="4"/>
      <c r="IXE15" s="4"/>
      <c r="IXF15" s="4"/>
      <c r="IXG15" s="4"/>
      <c r="IXH15" s="4"/>
      <c r="IXI15" s="4"/>
      <c r="IXJ15" s="4"/>
      <c r="IXN15" s="4"/>
      <c r="IXO15" s="4"/>
      <c r="IXP15" s="4"/>
      <c r="IXQ15" s="4"/>
      <c r="IXR15" s="4"/>
      <c r="IXS15" s="4"/>
      <c r="IXT15" s="4"/>
      <c r="IXU15" s="4"/>
      <c r="IXV15" s="4"/>
      <c r="IXW15" s="4"/>
      <c r="IXX15" s="4"/>
      <c r="IXY15" s="4"/>
      <c r="IYC15" s="4"/>
      <c r="IYD15" s="4"/>
      <c r="IYE15" s="4"/>
      <c r="IYF15" s="4"/>
      <c r="IYG15" s="4"/>
      <c r="IYH15" s="4"/>
      <c r="IYI15" s="4"/>
      <c r="IYJ15" s="4"/>
      <c r="IYK15" s="4"/>
      <c r="IYL15" s="4"/>
      <c r="IYM15" s="4"/>
      <c r="IYN15" s="4"/>
      <c r="IYR15" s="4"/>
      <c r="IYS15" s="4"/>
      <c r="IYT15" s="4"/>
      <c r="IYU15" s="4"/>
      <c r="IYV15" s="4"/>
      <c r="IYW15" s="4"/>
      <c r="IYX15" s="4"/>
      <c r="IYY15" s="4"/>
      <c r="IYZ15" s="4"/>
      <c r="IZA15" s="4"/>
      <c r="IZB15" s="4"/>
      <c r="IZC15" s="4"/>
      <c r="IZG15" s="4"/>
      <c r="IZH15" s="4"/>
      <c r="IZI15" s="4"/>
      <c r="IZJ15" s="4"/>
      <c r="IZK15" s="4"/>
      <c r="IZL15" s="4"/>
      <c r="IZM15" s="4"/>
      <c r="IZN15" s="4"/>
      <c r="IZO15" s="4"/>
      <c r="IZP15" s="4"/>
      <c r="IZQ15" s="4"/>
      <c r="IZR15" s="4"/>
      <c r="IZV15" s="4"/>
      <c r="IZW15" s="4"/>
      <c r="IZX15" s="4"/>
      <c r="IZY15" s="4"/>
      <c r="IZZ15" s="4"/>
      <c r="JAA15" s="4"/>
      <c r="JAB15" s="4"/>
      <c r="JAC15" s="4"/>
      <c r="JAD15" s="4"/>
      <c r="JAE15" s="4"/>
      <c r="JAF15" s="4"/>
      <c r="JAG15" s="4"/>
      <c r="JAK15" s="4"/>
      <c r="JAL15" s="4"/>
      <c r="JAM15" s="4"/>
      <c r="JAN15" s="4"/>
      <c r="JAO15" s="4"/>
      <c r="JAP15" s="4"/>
      <c r="JAQ15" s="4"/>
      <c r="JAR15" s="4"/>
      <c r="JAS15" s="4"/>
      <c r="JAT15" s="4"/>
      <c r="JAU15" s="4"/>
      <c r="JAV15" s="4"/>
      <c r="JAZ15" s="4"/>
      <c r="JBA15" s="4"/>
      <c r="JBB15" s="4"/>
      <c r="JBC15" s="4"/>
      <c r="JBD15" s="4"/>
      <c r="JBE15" s="4"/>
      <c r="JBF15" s="4"/>
      <c r="JBG15" s="4"/>
      <c r="JBH15" s="4"/>
      <c r="JBI15" s="4"/>
      <c r="JBJ15" s="4"/>
      <c r="JBK15" s="4"/>
      <c r="JBO15" s="4"/>
      <c r="JBP15" s="4"/>
      <c r="JBQ15" s="4"/>
      <c r="JBR15" s="4"/>
      <c r="JBS15" s="4"/>
      <c r="JBT15" s="4"/>
      <c r="JBU15" s="4"/>
      <c r="JBV15" s="4"/>
      <c r="JBW15" s="4"/>
      <c r="JBX15" s="4"/>
      <c r="JBY15" s="4"/>
      <c r="JBZ15" s="4"/>
      <c r="JCD15" s="4"/>
      <c r="JCE15" s="4"/>
      <c r="JCF15" s="4"/>
      <c r="JCG15" s="4"/>
      <c r="JCH15" s="4"/>
      <c r="JCI15" s="4"/>
      <c r="JCJ15" s="4"/>
      <c r="JCK15" s="4"/>
      <c r="JCL15" s="4"/>
      <c r="JCM15" s="4"/>
      <c r="JCN15" s="4"/>
      <c r="JCO15" s="4"/>
      <c r="JCS15" s="4"/>
      <c r="JCT15" s="4"/>
      <c r="JCU15" s="4"/>
      <c r="JCV15" s="4"/>
      <c r="JCW15" s="4"/>
      <c r="JCX15" s="4"/>
      <c r="JCY15" s="4"/>
      <c r="JCZ15" s="4"/>
      <c r="JDA15" s="4"/>
      <c r="JDB15" s="4"/>
      <c r="JDC15" s="4"/>
      <c r="JDD15" s="4"/>
      <c r="JDH15" s="4"/>
      <c r="JDI15" s="4"/>
      <c r="JDJ15" s="4"/>
      <c r="JDK15" s="4"/>
      <c r="JDL15" s="4"/>
      <c r="JDM15" s="4"/>
      <c r="JDN15" s="4"/>
      <c r="JDO15" s="4"/>
      <c r="JDP15" s="4"/>
      <c r="JDQ15" s="4"/>
      <c r="JDR15" s="4"/>
      <c r="JDS15" s="4"/>
      <c r="JDW15" s="4"/>
      <c r="JDX15" s="4"/>
      <c r="JDY15" s="4"/>
      <c r="JDZ15" s="4"/>
      <c r="JEA15" s="4"/>
      <c r="JEB15" s="4"/>
      <c r="JEC15" s="4"/>
      <c r="JED15" s="4"/>
      <c r="JEE15" s="4"/>
      <c r="JEF15" s="4"/>
      <c r="JEG15" s="4"/>
      <c r="JEH15" s="4"/>
      <c r="JEL15" s="4"/>
      <c r="JEM15" s="4"/>
      <c r="JEN15" s="4"/>
      <c r="JEO15" s="4"/>
      <c r="JEP15" s="4"/>
      <c r="JEQ15" s="4"/>
      <c r="JER15" s="4"/>
      <c r="JES15" s="4"/>
      <c r="JET15" s="4"/>
      <c r="JEU15" s="4"/>
      <c r="JEV15" s="4"/>
      <c r="JEW15" s="4"/>
      <c r="JFA15" s="4"/>
      <c r="JFB15" s="4"/>
      <c r="JFC15" s="4"/>
      <c r="JFD15" s="4"/>
      <c r="JFE15" s="4"/>
      <c r="JFF15" s="4"/>
      <c r="JFG15" s="4"/>
      <c r="JFH15" s="4"/>
      <c r="JFI15" s="4"/>
      <c r="JFJ15" s="4"/>
      <c r="JFK15" s="4"/>
      <c r="JFL15" s="4"/>
      <c r="JFP15" s="4"/>
      <c r="JFQ15" s="4"/>
      <c r="JFR15" s="4"/>
      <c r="JFS15" s="4"/>
      <c r="JFT15" s="4"/>
      <c r="JFU15" s="4"/>
      <c r="JFV15" s="4"/>
      <c r="JFW15" s="4"/>
      <c r="JFX15" s="4"/>
      <c r="JFY15" s="4"/>
      <c r="JFZ15" s="4"/>
      <c r="JGA15" s="4"/>
      <c r="JGE15" s="4"/>
      <c r="JGF15" s="4"/>
      <c r="JGG15" s="4"/>
      <c r="JGH15" s="4"/>
      <c r="JGI15" s="4"/>
      <c r="JGJ15" s="4"/>
      <c r="JGK15" s="4"/>
      <c r="JGL15" s="4"/>
      <c r="JGM15" s="4"/>
      <c r="JGN15" s="4"/>
      <c r="JGO15" s="4"/>
      <c r="JGP15" s="4"/>
      <c r="JGT15" s="4"/>
      <c r="JGU15" s="4"/>
      <c r="JGV15" s="4"/>
      <c r="JGW15" s="4"/>
      <c r="JGX15" s="4"/>
      <c r="JGY15" s="4"/>
      <c r="JGZ15" s="4"/>
      <c r="JHA15" s="4"/>
      <c r="JHB15" s="4"/>
      <c r="JHC15" s="4"/>
      <c r="JHD15" s="4"/>
      <c r="JHE15" s="4"/>
      <c r="JHI15" s="4"/>
      <c r="JHJ15" s="4"/>
      <c r="JHK15" s="4"/>
      <c r="JHL15" s="4"/>
      <c r="JHM15" s="4"/>
      <c r="JHN15" s="4"/>
      <c r="JHO15" s="4"/>
      <c r="JHP15" s="4"/>
      <c r="JHQ15" s="4"/>
      <c r="JHR15" s="4"/>
      <c r="JHS15" s="4"/>
      <c r="JHT15" s="4"/>
      <c r="JHX15" s="4"/>
      <c r="JHY15" s="4"/>
      <c r="JHZ15" s="4"/>
      <c r="JIA15" s="4"/>
      <c r="JIB15" s="4"/>
      <c r="JIC15" s="4"/>
      <c r="JID15" s="4"/>
      <c r="JIE15" s="4"/>
      <c r="JIF15" s="4"/>
      <c r="JIG15" s="4"/>
      <c r="JIH15" s="4"/>
      <c r="JII15" s="4"/>
      <c r="JIM15" s="4"/>
      <c r="JIN15" s="4"/>
      <c r="JIO15" s="4"/>
      <c r="JIP15" s="4"/>
      <c r="JIQ15" s="4"/>
      <c r="JIR15" s="4"/>
      <c r="JIS15" s="4"/>
      <c r="JIT15" s="4"/>
      <c r="JIU15" s="4"/>
      <c r="JIV15" s="4"/>
      <c r="JIW15" s="4"/>
      <c r="JIX15" s="4"/>
      <c r="JJB15" s="4"/>
      <c r="JJC15" s="4"/>
      <c r="JJD15" s="4"/>
      <c r="JJE15" s="4"/>
      <c r="JJF15" s="4"/>
      <c r="JJG15" s="4"/>
      <c r="JJH15" s="4"/>
      <c r="JJI15" s="4"/>
      <c r="JJJ15" s="4"/>
      <c r="JJK15" s="4"/>
      <c r="JJL15" s="4"/>
      <c r="JJM15" s="4"/>
      <c r="JJQ15" s="4"/>
      <c r="JJR15" s="4"/>
      <c r="JJS15" s="4"/>
      <c r="JJT15" s="4"/>
      <c r="JJU15" s="4"/>
      <c r="JJV15" s="4"/>
      <c r="JJW15" s="4"/>
      <c r="JJX15" s="4"/>
      <c r="JJY15" s="4"/>
      <c r="JJZ15" s="4"/>
      <c r="JKA15" s="4"/>
      <c r="JKB15" s="4"/>
      <c r="JKF15" s="4"/>
      <c r="JKG15" s="4"/>
      <c r="JKH15" s="4"/>
      <c r="JKI15" s="4"/>
      <c r="JKJ15" s="4"/>
      <c r="JKK15" s="4"/>
      <c r="JKL15" s="4"/>
      <c r="JKM15" s="4"/>
      <c r="JKN15" s="4"/>
      <c r="JKO15" s="4"/>
      <c r="JKP15" s="4"/>
      <c r="JKQ15" s="4"/>
      <c r="JKU15" s="4"/>
      <c r="JKV15" s="4"/>
      <c r="JKW15" s="4"/>
      <c r="JKX15" s="4"/>
      <c r="JKY15" s="4"/>
      <c r="JKZ15" s="4"/>
      <c r="JLA15" s="4"/>
      <c r="JLB15" s="4"/>
      <c r="JLC15" s="4"/>
      <c r="JLD15" s="4"/>
      <c r="JLE15" s="4"/>
      <c r="JLF15" s="4"/>
      <c r="JLJ15" s="4"/>
      <c r="JLK15" s="4"/>
      <c r="JLL15" s="4"/>
      <c r="JLM15" s="4"/>
      <c r="JLN15" s="4"/>
      <c r="JLO15" s="4"/>
      <c r="JLP15" s="4"/>
      <c r="JLQ15" s="4"/>
      <c r="JLR15" s="4"/>
      <c r="JLS15" s="4"/>
      <c r="JLT15" s="4"/>
      <c r="JLU15" s="4"/>
      <c r="JLY15" s="4"/>
      <c r="JLZ15" s="4"/>
      <c r="JMA15" s="4"/>
      <c r="JMB15" s="4"/>
      <c r="JMC15" s="4"/>
      <c r="JMD15" s="4"/>
      <c r="JME15" s="4"/>
      <c r="JMF15" s="4"/>
      <c r="JMG15" s="4"/>
      <c r="JMH15" s="4"/>
      <c r="JMI15" s="4"/>
      <c r="JMJ15" s="4"/>
      <c r="JMN15" s="4"/>
      <c r="JMO15" s="4"/>
      <c r="JMP15" s="4"/>
      <c r="JMQ15" s="4"/>
      <c r="JMR15" s="4"/>
      <c r="JMS15" s="4"/>
      <c r="JMT15" s="4"/>
      <c r="JMU15" s="4"/>
      <c r="JMV15" s="4"/>
      <c r="JMW15" s="4"/>
      <c r="JMX15" s="4"/>
      <c r="JMY15" s="4"/>
      <c r="JNC15" s="4"/>
      <c r="JND15" s="4"/>
      <c r="JNE15" s="4"/>
      <c r="JNF15" s="4"/>
      <c r="JNG15" s="4"/>
      <c r="JNH15" s="4"/>
      <c r="JNI15" s="4"/>
      <c r="JNJ15" s="4"/>
      <c r="JNK15" s="4"/>
      <c r="JNL15" s="4"/>
      <c r="JNM15" s="4"/>
      <c r="JNN15" s="4"/>
      <c r="JNR15" s="4"/>
      <c r="JNS15" s="4"/>
      <c r="JNT15" s="4"/>
      <c r="JNU15" s="4"/>
      <c r="JNV15" s="4"/>
      <c r="JNW15" s="4"/>
      <c r="JNX15" s="4"/>
      <c r="JNY15" s="4"/>
      <c r="JNZ15" s="4"/>
      <c r="JOA15" s="4"/>
      <c r="JOB15" s="4"/>
      <c r="JOC15" s="4"/>
      <c r="JOG15" s="4"/>
      <c r="JOH15" s="4"/>
      <c r="JOI15" s="4"/>
      <c r="JOJ15" s="4"/>
      <c r="JOK15" s="4"/>
      <c r="JOL15" s="4"/>
      <c r="JOM15" s="4"/>
      <c r="JON15" s="4"/>
      <c r="JOO15" s="4"/>
      <c r="JOP15" s="4"/>
      <c r="JOQ15" s="4"/>
      <c r="JOR15" s="4"/>
      <c r="JOV15" s="4"/>
      <c r="JOW15" s="4"/>
      <c r="JOX15" s="4"/>
      <c r="JOY15" s="4"/>
      <c r="JOZ15" s="4"/>
      <c r="JPA15" s="4"/>
      <c r="JPB15" s="4"/>
      <c r="JPC15" s="4"/>
      <c r="JPD15" s="4"/>
      <c r="JPE15" s="4"/>
      <c r="JPF15" s="4"/>
      <c r="JPG15" s="4"/>
      <c r="JPK15" s="4"/>
      <c r="JPL15" s="4"/>
      <c r="JPM15" s="4"/>
      <c r="JPN15" s="4"/>
      <c r="JPO15" s="4"/>
      <c r="JPP15" s="4"/>
      <c r="JPQ15" s="4"/>
      <c r="JPR15" s="4"/>
      <c r="JPS15" s="4"/>
      <c r="JPT15" s="4"/>
      <c r="JPU15" s="4"/>
      <c r="JPV15" s="4"/>
      <c r="JPZ15" s="4"/>
      <c r="JQA15" s="4"/>
      <c r="JQB15" s="4"/>
      <c r="JQC15" s="4"/>
      <c r="JQD15" s="4"/>
      <c r="JQE15" s="4"/>
      <c r="JQF15" s="4"/>
      <c r="JQG15" s="4"/>
      <c r="JQH15" s="4"/>
      <c r="JQI15" s="4"/>
      <c r="JQJ15" s="4"/>
      <c r="JQK15" s="4"/>
      <c r="JQO15" s="4"/>
      <c r="JQP15" s="4"/>
      <c r="JQQ15" s="4"/>
      <c r="JQR15" s="4"/>
      <c r="JQS15" s="4"/>
      <c r="JQT15" s="4"/>
      <c r="JQU15" s="4"/>
      <c r="JQV15" s="4"/>
      <c r="JQW15" s="4"/>
      <c r="JQX15" s="4"/>
      <c r="JQY15" s="4"/>
      <c r="JQZ15" s="4"/>
      <c r="JRD15" s="4"/>
      <c r="JRE15" s="4"/>
      <c r="JRF15" s="4"/>
      <c r="JRG15" s="4"/>
      <c r="JRH15" s="4"/>
      <c r="JRI15" s="4"/>
      <c r="JRJ15" s="4"/>
      <c r="JRK15" s="4"/>
      <c r="JRL15" s="4"/>
      <c r="JRM15" s="4"/>
      <c r="JRN15" s="4"/>
      <c r="JRO15" s="4"/>
      <c r="JRS15" s="4"/>
      <c r="JRT15" s="4"/>
      <c r="JRU15" s="4"/>
      <c r="JRV15" s="4"/>
      <c r="JRW15" s="4"/>
      <c r="JRX15" s="4"/>
      <c r="JRY15" s="4"/>
      <c r="JRZ15" s="4"/>
      <c r="JSA15" s="4"/>
      <c r="JSB15" s="4"/>
      <c r="JSC15" s="4"/>
      <c r="JSD15" s="4"/>
      <c r="JSH15" s="4"/>
      <c r="JSI15" s="4"/>
      <c r="JSJ15" s="4"/>
      <c r="JSK15" s="4"/>
      <c r="JSL15" s="4"/>
      <c r="JSM15" s="4"/>
      <c r="JSN15" s="4"/>
      <c r="JSO15" s="4"/>
      <c r="JSP15" s="4"/>
      <c r="JSQ15" s="4"/>
      <c r="JSR15" s="4"/>
      <c r="JSS15" s="4"/>
      <c r="JSW15" s="4"/>
      <c r="JSX15" s="4"/>
      <c r="JSY15" s="4"/>
      <c r="JSZ15" s="4"/>
      <c r="JTA15" s="4"/>
      <c r="JTB15" s="4"/>
      <c r="JTC15" s="4"/>
      <c r="JTD15" s="4"/>
      <c r="JTE15" s="4"/>
      <c r="JTF15" s="4"/>
      <c r="JTG15" s="4"/>
      <c r="JTH15" s="4"/>
      <c r="JTL15" s="4"/>
      <c r="JTM15" s="4"/>
      <c r="JTN15" s="4"/>
      <c r="JTO15" s="4"/>
      <c r="JTP15" s="4"/>
      <c r="JTQ15" s="4"/>
      <c r="JTR15" s="4"/>
      <c r="JTS15" s="4"/>
      <c r="JTT15" s="4"/>
      <c r="JTU15" s="4"/>
      <c r="JTV15" s="4"/>
      <c r="JTW15" s="4"/>
      <c r="JUA15" s="4"/>
      <c r="JUB15" s="4"/>
      <c r="JUC15" s="4"/>
      <c r="JUD15" s="4"/>
      <c r="JUE15" s="4"/>
      <c r="JUF15" s="4"/>
      <c r="JUG15" s="4"/>
      <c r="JUH15" s="4"/>
      <c r="JUI15" s="4"/>
      <c r="JUJ15" s="4"/>
      <c r="JUK15" s="4"/>
      <c r="JUL15" s="4"/>
      <c r="JUP15" s="4"/>
      <c r="JUQ15" s="4"/>
      <c r="JUR15" s="4"/>
      <c r="JUS15" s="4"/>
      <c r="JUT15" s="4"/>
      <c r="JUU15" s="4"/>
      <c r="JUV15" s="4"/>
      <c r="JUW15" s="4"/>
      <c r="JUX15" s="4"/>
      <c r="JUY15" s="4"/>
      <c r="JUZ15" s="4"/>
      <c r="JVA15" s="4"/>
      <c r="JVE15" s="4"/>
      <c r="JVF15" s="4"/>
      <c r="JVG15" s="4"/>
      <c r="JVH15" s="4"/>
      <c r="JVI15" s="4"/>
      <c r="JVJ15" s="4"/>
      <c r="JVK15" s="4"/>
      <c r="JVL15" s="4"/>
      <c r="JVM15" s="4"/>
      <c r="JVN15" s="4"/>
      <c r="JVO15" s="4"/>
      <c r="JVP15" s="4"/>
      <c r="JVT15" s="4"/>
      <c r="JVU15" s="4"/>
      <c r="JVV15" s="4"/>
      <c r="JVW15" s="4"/>
      <c r="JVX15" s="4"/>
      <c r="JVY15" s="4"/>
      <c r="JVZ15" s="4"/>
      <c r="JWA15" s="4"/>
      <c r="JWB15" s="4"/>
      <c r="JWC15" s="4"/>
      <c r="JWD15" s="4"/>
      <c r="JWE15" s="4"/>
      <c r="JWI15" s="4"/>
      <c r="JWJ15" s="4"/>
      <c r="JWK15" s="4"/>
      <c r="JWL15" s="4"/>
      <c r="JWM15" s="4"/>
      <c r="JWN15" s="4"/>
      <c r="JWO15" s="4"/>
      <c r="JWP15" s="4"/>
      <c r="JWQ15" s="4"/>
      <c r="JWR15" s="4"/>
      <c r="JWS15" s="4"/>
      <c r="JWT15" s="4"/>
      <c r="JWX15" s="4"/>
      <c r="JWY15" s="4"/>
      <c r="JWZ15" s="4"/>
      <c r="JXA15" s="4"/>
      <c r="JXB15" s="4"/>
      <c r="JXC15" s="4"/>
      <c r="JXD15" s="4"/>
      <c r="JXE15" s="4"/>
      <c r="JXF15" s="4"/>
      <c r="JXG15" s="4"/>
      <c r="JXH15" s="4"/>
      <c r="JXI15" s="4"/>
      <c r="JXM15" s="4"/>
      <c r="JXN15" s="4"/>
      <c r="JXO15" s="4"/>
      <c r="JXP15" s="4"/>
      <c r="JXQ15" s="4"/>
      <c r="JXR15" s="4"/>
      <c r="JXS15" s="4"/>
      <c r="JXT15" s="4"/>
      <c r="JXU15" s="4"/>
      <c r="JXV15" s="4"/>
      <c r="JXW15" s="4"/>
      <c r="JXX15" s="4"/>
      <c r="JYB15" s="4"/>
      <c r="JYC15" s="4"/>
      <c r="JYD15" s="4"/>
      <c r="JYE15" s="4"/>
      <c r="JYF15" s="4"/>
      <c r="JYG15" s="4"/>
      <c r="JYH15" s="4"/>
      <c r="JYI15" s="4"/>
      <c r="JYJ15" s="4"/>
      <c r="JYK15" s="4"/>
      <c r="JYL15" s="4"/>
      <c r="JYM15" s="4"/>
      <c r="JYQ15" s="4"/>
      <c r="JYR15" s="4"/>
      <c r="JYS15" s="4"/>
      <c r="JYT15" s="4"/>
      <c r="JYU15" s="4"/>
      <c r="JYV15" s="4"/>
      <c r="JYW15" s="4"/>
      <c r="JYX15" s="4"/>
      <c r="JYY15" s="4"/>
      <c r="JYZ15" s="4"/>
      <c r="JZA15" s="4"/>
      <c r="JZB15" s="4"/>
      <c r="JZF15" s="4"/>
      <c r="JZG15" s="4"/>
      <c r="JZH15" s="4"/>
      <c r="JZI15" s="4"/>
      <c r="JZJ15" s="4"/>
      <c r="JZK15" s="4"/>
      <c r="JZL15" s="4"/>
      <c r="JZM15" s="4"/>
      <c r="JZN15" s="4"/>
      <c r="JZO15" s="4"/>
      <c r="JZP15" s="4"/>
      <c r="JZQ15" s="4"/>
      <c r="JZU15" s="4"/>
      <c r="JZV15" s="4"/>
      <c r="JZW15" s="4"/>
      <c r="JZX15" s="4"/>
      <c r="JZY15" s="4"/>
      <c r="JZZ15" s="4"/>
      <c r="KAA15" s="4"/>
      <c r="KAB15" s="4"/>
      <c r="KAC15" s="4"/>
      <c r="KAD15" s="4"/>
      <c r="KAE15" s="4"/>
      <c r="KAF15" s="4"/>
      <c r="KAJ15" s="4"/>
      <c r="KAK15" s="4"/>
      <c r="KAL15" s="4"/>
      <c r="KAM15" s="4"/>
      <c r="KAN15" s="4"/>
      <c r="KAO15" s="4"/>
      <c r="KAP15" s="4"/>
      <c r="KAQ15" s="4"/>
      <c r="KAR15" s="4"/>
      <c r="KAS15" s="4"/>
      <c r="KAT15" s="4"/>
      <c r="KAU15" s="4"/>
      <c r="KAY15" s="4"/>
      <c r="KAZ15" s="4"/>
      <c r="KBA15" s="4"/>
      <c r="KBB15" s="4"/>
      <c r="KBC15" s="4"/>
      <c r="KBD15" s="4"/>
      <c r="KBE15" s="4"/>
      <c r="KBF15" s="4"/>
      <c r="KBG15" s="4"/>
      <c r="KBH15" s="4"/>
      <c r="KBI15" s="4"/>
      <c r="KBJ15" s="4"/>
      <c r="KBN15" s="4"/>
      <c r="KBO15" s="4"/>
      <c r="KBP15" s="4"/>
      <c r="KBQ15" s="4"/>
      <c r="KBR15" s="4"/>
      <c r="KBS15" s="4"/>
      <c r="KBT15" s="4"/>
      <c r="KBU15" s="4"/>
      <c r="KBV15" s="4"/>
      <c r="KBW15" s="4"/>
      <c r="KBX15" s="4"/>
      <c r="KBY15" s="4"/>
      <c r="KCC15" s="4"/>
      <c r="KCD15" s="4"/>
      <c r="KCE15" s="4"/>
      <c r="KCF15" s="4"/>
      <c r="KCG15" s="4"/>
      <c r="KCH15" s="4"/>
      <c r="KCI15" s="4"/>
      <c r="KCJ15" s="4"/>
      <c r="KCK15" s="4"/>
      <c r="KCL15" s="4"/>
      <c r="KCM15" s="4"/>
      <c r="KCN15" s="4"/>
      <c r="KCR15" s="4"/>
      <c r="KCS15" s="4"/>
      <c r="KCT15" s="4"/>
      <c r="KCU15" s="4"/>
      <c r="KCV15" s="4"/>
      <c r="KCW15" s="4"/>
      <c r="KCX15" s="4"/>
      <c r="KCY15" s="4"/>
      <c r="KCZ15" s="4"/>
      <c r="KDA15" s="4"/>
      <c r="KDB15" s="4"/>
      <c r="KDC15" s="4"/>
      <c r="KDG15" s="4"/>
      <c r="KDH15" s="4"/>
      <c r="KDI15" s="4"/>
      <c r="KDJ15" s="4"/>
      <c r="KDK15" s="4"/>
      <c r="KDL15" s="4"/>
      <c r="KDM15" s="4"/>
      <c r="KDN15" s="4"/>
      <c r="KDO15" s="4"/>
      <c r="KDP15" s="4"/>
      <c r="KDQ15" s="4"/>
      <c r="KDR15" s="4"/>
      <c r="KDV15" s="4"/>
      <c r="KDW15" s="4"/>
      <c r="KDX15" s="4"/>
      <c r="KDY15" s="4"/>
      <c r="KDZ15" s="4"/>
      <c r="KEA15" s="4"/>
      <c r="KEB15" s="4"/>
      <c r="KEC15" s="4"/>
      <c r="KED15" s="4"/>
      <c r="KEE15" s="4"/>
      <c r="KEF15" s="4"/>
      <c r="KEG15" s="4"/>
      <c r="KEK15" s="4"/>
      <c r="KEL15" s="4"/>
      <c r="KEM15" s="4"/>
      <c r="KEN15" s="4"/>
      <c r="KEO15" s="4"/>
      <c r="KEP15" s="4"/>
      <c r="KEQ15" s="4"/>
      <c r="KER15" s="4"/>
      <c r="KES15" s="4"/>
      <c r="KET15" s="4"/>
      <c r="KEU15" s="4"/>
      <c r="KEV15" s="4"/>
      <c r="KEZ15" s="4"/>
      <c r="KFA15" s="4"/>
      <c r="KFB15" s="4"/>
      <c r="KFC15" s="4"/>
      <c r="KFD15" s="4"/>
      <c r="KFE15" s="4"/>
      <c r="KFF15" s="4"/>
      <c r="KFG15" s="4"/>
      <c r="KFH15" s="4"/>
      <c r="KFI15" s="4"/>
      <c r="KFJ15" s="4"/>
      <c r="KFK15" s="4"/>
      <c r="KFO15" s="4"/>
      <c r="KFP15" s="4"/>
      <c r="KFQ15" s="4"/>
      <c r="KFR15" s="4"/>
      <c r="KFS15" s="4"/>
      <c r="KFT15" s="4"/>
      <c r="KFU15" s="4"/>
      <c r="KFV15" s="4"/>
      <c r="KFW15" s="4"/>
      <c r="KFX15" s="4"/>
      <c r="KFY15" s="4"/>
      <c r="KFZ15" s="4"/>
      <c r="KGD15" s="4"/>
      <c r="KGE15" s="4"/>
      <c r="KGF15" s="4"/>
      <c r="KGG15" s="4"/>
      <c r="KGH15" s="4"/>
      <c r="KGI15" s="4"/>
      <c r="KGJ15" s="4"/>
      <c r="KGK15" s="4"/>
      <c r="KGL15" s="4"/>
      <c r="KGM15" s="4"/>
      <c r="KGN15" s="4"/>
      <c r="KGO15" s="4"/>
      <c r="KGS15" s="4"/>
      <c r="KGT15" s="4"/>
      <c r="KGU15" s="4"/>
      <c r="KGV15" s="4"/>
      <c r="KGW15" s="4"/>
      <c r="KGX15" s="4"/>
      <c r="KGY15" s="4"/>
      <c r="KGZ15" s="4"/>
      <c r="KHA15" s="4"/>
      <c r="KHB15" s="4"/>
      <c r="KHC15" s="4"/>
      <c r="KHD15" s="4"/>
      <c r="KHH15" s="4"/>
      <c r="KHI15" s="4"/>
      <c r="KHJ15" s="4"/>
      <c r="KHK15" s="4"/>
      <c r="KHL15" s="4"/>
      <c r="KHM15" s="4"/>
      <c r="KHN15" s="4"/>
      <c r="KHO15" s="4"/>
      <c r="KHP15" s="4"/>
      <c r="KHQ15" s="4"/>
      <c r="KHR15" s="4"/>
      <c r="KHS15" s="4"/>
      <c r="KHW15" s="4"/>
      <c r="KHX15" s="4"/>
      <c r="KHY15" s="4"/>
      <c r="KHZ15" s="4"/>
      <c r="KIA15" s="4"/>
      <c r="KIB15" s="4"/>
      <c r="KIC15" s="4"/>
      <c r="KID15" s="4"/>
      <c r="KIE15" s="4"/>
      <c r="KIF15" s="4"/>
      <c r="KIG15" s="4"/>
      <c r="KIH15" s="4"/>
      <c r="KIL15" s="4"/>
      <c r="KIM15" s="4"/>
      <c r="KIN15" s="4"/>
      <c r="KIO15" s="4"/>
      <c r="KIP15" s="4"/>
      <c r="KIQ15" s="4"/>
      <c r="KIR15" s="4"/>
      <c r="KIS15" s="4"/>
      <c r="KIT15" s="4"/>
      <c r="KIU15" s="4"/>
      <c r="KIV15" s="4"/>
      <c r="KIW15" s="4"/>
      <c r="KJA15" s="4"/>
      <c r="KJB15" s="4"/>
      <c r="KJC15" s="4"/>
      <c r="KJD15" s="4"/>
      <c r="KJE15" s="4"/>
      <c r="KJF15" s="4"/>
      <c r="KJG15" s="4"/>
      <c r="KJH15" s="4"/>
      <c r="KJI15" s="4"/>
      <c r="KJJ15" s="4"/>
      <c r="KJK15" s="4"/>
      <c r="KJL15" s="4"/>
      <c r="KJP15" s="4"/>
      <c r="KJQ15" s="4"/>
      <c r="KJR15" s="4"/>
      <c r="KJS15" s="4"/>
      <c r="KJT15" s="4"/>
      <c r="KJU15" s="4"/>
      <c r="KJV15" s="4"/>
      <c r="KJW15" s="4"/>
      <c r="KJX15" s="4"/>
      <c r="KJY15" s="4"/>
      <c r="KJZ15" s="4"/>
      <c r="KKA15" s="4"/>
      <c r="KKE15" s="4"/>
      <c r="KKF15" s="4"/>
      <c r="KKG15" s="4"/>
      <c r="KKH15" s="4"/>
      <c r="KKI15" s="4"/>
      <c r="KKJ15" s="4"/>
      <c r="KKK15" s="4"/>
      <c r="KKL15" s="4"/>
      <c r="KKM15" s="4"/>
      <c r="KKN15" s="4"/>
      <c r="KKO15" s="4"/>
      <c r="KKP15" s="4"/>
      <c r="KKT15" s="4"/>
      <c r="KKU15" s="4"/>
      <c r="KKV15" s="4"/>
      <c r="KKW15" s="4"/>
      <c r="KKX15" s="4"/>
      <c r="KKY15" s="4"/>
      <c r="KKZ15" s="4"/>
      <c r="KLA15" s="4"/>
      <c r="KLB15" s="4"/>
      <c r="KLC15" s="4"/>
      <c r="KLD15" s="4"/>
      <c r="KLE15" s="4"/>
      <c r="KLI15" s="4"/>
      <c r="KLJ15" s="4"/>
      <c r="KLK15" s="4"/>
      <c r="KLL15" s="4"/>
      <c r="KLM15" s="4"/>
      <c r="KLN15" s="4"/>
      <c r="KLO15" s="4"/>
      <c r="KLP15" s="4"/>
      <c r="KLQ15" s="4"/>
      <c r="KLR15" s="4"/>
      <c r="KLS15" s="4"/>
      <c r="KLT15" s="4"/>
      <c r="KLX15" s="4"/>
      <c r="KLY15" s="4"/>
      <c r="KLZ15" s="4"/>
      <c r="KMA15" s="4"/>
      <c r="KMB15" s="4"/>
      <c r="KMC15" s="4"/>
      <c r="KMD15" s="4"/>
      <c r="KME15" s="4"/>
      <c r="KMF15" s="4"/>
      <c r="KMG15" s="4"/>
      <c r="KMH15" s="4"/>
      <c r="KMI15" s="4"/>
      <c r="KMM15" s="4"/>
      <c r="KMN15" s="4"/>
      <c r="KMO15" s="4"/>
      <c r="KMP15" s="4"/>
      <c r="KMQ15" s="4"/>
      <c r="KMR15" s="4"/>
      <c r="KMS15" s="4"/>
      <c r="KMT15" s="4"/>
      <c r="KMU15" s="4"/>
      <c r="KMV15" s="4"/>
      <c r="KMW15" s="4"/>
      <c r="KMX15" s="4"/>
      <c r="KNB15" s="4"/>
      <c r="KNC15" s="4"/>
      <c r="KND15" s="4"/>
      <c r="KNE15" s="4"/>
      <c r="KNF15" s="4"/>
      <c r="KNG15" s="4"/>
      <c r="KNH15" s="4"/>
      <c r="KNI15" s="4"/>
      <c r="KNJ15" s="4"/>
      <c r="KNK15" s="4"/>
      <c r="KNL15" s="4"/>
      <c r="KNM15" s="4"/>
      <c r="KNQ15" s="4"/>
      <c r="KNR15" s="4"/>
      <c r="KNS15" s="4"/>
      <c r="KNT15" s="4"/>
      <c r="KNU15" s="4"/>
      <c r="KNV15" s="4"/>
      <c r="KNW15" s="4"/>
      <c r="KNX15" s="4"/>
      <c r="KNY15" s="4"/>
      <c r="KNZ15" s="4"/>
      <c r="KOA15" s="4"/>
      <c r="KOB15" s="4"/>
      <c r="KOF15" s="4"/>
      <c r="KOG15" s="4"/>
      <c r="KOH15" s="4"/>
      <c r="KOI15" s="4"/>
      <c r="KOJ15" s="4"/>
      <c r="KOK15" s="4"/>
      <c r="KOL15" s="4"/>
      <c r="KOM15" s="4"/>
      <c r="KON15" s="4"/>
      <c r="KOO15" s="4"/>
      <c r="KOP15" s="4"/>
      <c r="KOQ15" s="4"/>
      <c r="KOU15" s="4"/>
      <c r="KOV15" s="4"/>
      <c r="KOW15" s="4"/>
      <c r="KOX15" s="4"/>
      <c r="KOY15" s="4"/>
      <c r="KOZ15" s="4"/>
      <c r="KPA15" s="4"/>
      <c r="KPB15" s="4"/>
      <c r="KPC15" s="4"/>
      <c r="KPD15" s="4"/>
      <c r="KPE15" s="4"/>
      <c r="KPF15" s="4"/>
      <c r="KPJ15" s="4"/>
      <c r="KPK15" s="4"/>
      <c r="KPL15" s="4"/>
      <c r="KPM15" s="4"/>
      <c r="KPN15" s="4"/>
      <c r="KPO15" s="4"/>
      <c r="KPP15" s="4"/>
      <c r="KPQ15" s="4"/>
      <c r="KPR15" s="4"/>
      <c r="KPS15" s="4"/>
      <c r="KPT15" s="4"/>
      <c r="KPU15" s="4"/>
      <c r="KPY15" s="4"/>
      <c r="KPZ15" s="4"/>
      <c r="KQA15" s="4"/>
      <c r="KQB15" s="4"/>
      <c r="KQC15" s="4"/>
      <c r="KQD15" s="4"/>
      <c r="KQE15" s="4"/>
      <c r="KQF15" s="4"/>
      <c r="KQG15" s="4"/>
      <c r="KQH15" s="4"/>
      <c r="KQI15" s="4"/>
      <c r="KQJ15" s="4"/>
      <c r="KQN15" s="4"/>
      <c r="KQO15" s="4"/>
      <c r="KQP15" s="4"/>
      <c r="KQQ15" s="4"/>
      <c r="KQR15" s="4"/>
      <c r="KQS15" s="4"/>
      <c r="KQT15" s="4"/>
      <c r="KQU15" s="4"/>
      <c r="KQV15" s="4"/>
      <c r="KQW15" s="4"/>
      <c r="KQX15" s="4"/>
      <c r="KQY15" s="4"/>
      <c r="KRC15" s="4"/>
      <c r="KRD15" s="4"/>
      <c r="KRE15" s="4"/>
      <c r="KRF15" s="4"/>
      <c r="KRG15" s="4"/>
      <c r="KRH15" s="4"/>
      <c r="KRI15" s="4"/>
      <c r="KRJ15" s="4"/>
      <c r="KRK15" s="4"/>
      <c r="KRL15" s="4"/>
      <c r="KRM15" s="4"/>
      <c r="KRN15" s="4"/>
      <c r="KRR15" s="4"/>
      <c r="KRS15" s="4"/>
      <c r="KRT15" s="4"/>
      <c r="KRU15" s="4"/>
      <c r="KRV15" s="4"/>
      <c r="KRW15" s="4"/>
      <c r="KRX15" s="4"/>
      <c r="KRY15" s="4"/>
      <c r="KRZ15" s="4"/>
      <c r="KSA15" s="4"/>
      <c r="KSB15" s="4"/>
      <c r="KSC15" s="4"/>
      <c r="KSG15" s="4"/>
      <c r="KSH15" s="4"/>
      <c r="KSI15" s="4"/>
      <c r="KSJ15" s="4"/>
      <c r="KSK15" s="4"/>
      <c r="KSL15" s="4"/>
      <c r="KSM15" s="4"/>
      <c r="KSN15" s="4"/>
      <c r="KSO15" s="4"/>
      <c r="KSP15" s="4"/>
      <c r="KSQ15" s="4"/>
      <c r="KSR15" s="4"/>
      <c r="KSV15" s="4"/>
      <c r="KSW15" s="4"/>
      <c r="KSX15" s="4"/>
      <c r="KSY15" s="4"/>
      <c r="KSZ15" s="4"/>
      <c r="KTA15" s="4"/>
      <c r="KTB15" s="4"/>
      <c r="KTC15" s="4"/>
      <c r="KTD15" s="4"/>
      <c r="KTE15" s="4"/>
      <c r="KTF15" s="4"/>
      <c r="KTG15" s="4"/>
      <c r="KTK15" s="4"/>
      <c r="KTL15" s="4"/>
      <c r="KTM15" s="4"/>
      <c r="KTN15" s="4"/>
      <c r="KTO15" s="4"/>
      <c r="KTP15" s="4"/>
      <c r="KTQ15" s="4"/>
      <c r="KTR15" s="4"/>
      <c r="KTS15" s="4"/>
      <c r="KTT15" s="4"/>
      <c r="KTU15" s="4"/>
      <c r="KTV15" s="4"/>
      <c r="KTZ15" s="4"/>
      <c r="KUA15" s="4"/>
      <c r="KUB15" s="4"/>
      <c r="KUC15" s="4"/>
      <c r="KUD15" s="4"/>
      <c r="KUE15" s="4"/>
      <c r="KUF15" s="4"/>
      <c r="KUG15" s="4"/>
      <c r="KUH15" s="4"/>
      <c r="KUI15" s="4"/>
      <c r="KUJ15" s="4"/>
      <c r="KUK15" s="4"/>
      <c r="KUO15" s="4"/>
      <c r="KUP15" s="4"/>
      <c r="KUQ15" s="4"/>
      <c r="KUR15" s="4"/>
      <c r="KUS15" s="4"/>
      <c r="KUT15" s="4"/>
      <c r="KUU15" s="4"/>
      <c r="KUV15" s="4"/>
      <c r="KUW15" s="4"/>
      <c r="KUX15" s="4"/>
      <c r="KUY15" s="4"/>
      <c r="KUZ15" s="4"/>
      <c r="KVD15" s="4"/>
      <c r="KVE15" s="4"/>
      <c r="KVF15" s="4"/>
      <c r="KVG15" s="4"/>
      <c r="KVH15" s="4"/>
      <c r="KVI15" s="4"/>
      <c r="KVJ15" s="4"/>
      <c r="KVK15" s="4"/>
      <c r="KVL15" s="4"/>
      <c r="KVM15" s="4"/>
      <c r="KVN15" s="4"/>
      <c r="KVO15" s="4"/>
      <c r="KVS15" s="4"/>
      <c r="KVT15" s="4"/>
      <c r="KVU15" s="4"/>
      <c r="KVV15" s="4"/>
      <c r="KVW15" s="4"/>
      <c r="KVX15" s="4"/>
      <c r="KVY15" s="4"/>
      <c r="KVZ15" s="4"/>
      <c r="KWA15" s="4"/>
      <c r="KWB15" s="4"/>
      <c r="KWC15" s="4"/>
      <c r="KWD15" s="4"/>
      <c r="KWH15" s="4"/>
      <c r="KWI15" s="4"/>
      <c r="KWJ15" s="4"/>
      <c r="KWK15" s="4"/>
      <c r="KWL15" s="4"/>
      <c r="KWM15" s="4"/>
      <c r="KWN15" s="4"/>
      <c r="KWO15" s="4"/>
      <c r="KWP15" s="4"/>
      <c r="KWQ15" s="4"/>
      <c r="KWR15" s="4"/>
      <c r="KWS15" s="4"/>
      <c r="KWW15" s="4"/>
      <c r="KWX15" s="4"/>
      <c r="KWY15" s="4"/>
      <c r="KWZ15" s="4"/>
      <c r="KXA15" s="4"/>
      <c r="KXB15" s="4"/>
      <c r="KXC15" s="4"/>
      <c r="KXD15" s="4"/>
      <c r="KXE15" s="4"/>
      <c r="KXF15" s="4"/>
      <c r="KXG15" s="4"/>
      <c r="KXH15" s="4"/>
      <c r="KXL15" s="4"/>
      <c r="KXM15" s="4"/>
      <c r="KXN15" s="4"/>
      <c r="KXO15" s="4"/>
      <c r="KXP15" s="4"/>
      <c r="KXQ15" s="4"/>
      <c r="KXR15" s="4"/>
      <c r="KXS15" s="4"/>
      <c r="KXT15" s="4"/>
      <c r="KXU15" s="4"/>
      <c r="KXV15" s="4"/>
      <c r="KXW15" s="4"/>
      <c r="KYA15" s="4"/>
      <c r="KYB15" s="4"/>
      <c r="KYC15" s="4"/>
      <c r="KYD15" s="4"/>
      <c r="KYE15" s="4"/>
      <c r="KYF15" s="4"/>
      <c r="KYG15" s="4"/>
      <c r="KYH15" s="4"/>
      <c r="KYI15" s="4"/>
      <c r="KYJ15" s="4"/>
      <c r="KYK15" s="4"/>
      <c r="KYL15" s="4"/>
      <c r="KYP15" s="4"/>
      <c r="KYQ15" s="4"/>
      <c r="KYR15" s="4"/>
      <c r="KYS15" s="4"/>
      <c r="KYT15" s="4"/>
      <c r="KYU15" s="4"/>
      <c r="KYV15" s="4"/>
      <c r="KYW15" s="4"/>
      <c r="KYX15" s="4"/>
      <c r="KYY15" s="4"/>
      <c r="KYZ15" s="4"/>
      <c r="KZA15" s="4"/>
      <c r="KZE15" s="4"/>
      <c r="KZF15" s="4"/>
      <c r="KZG15" s="4"/>
      <c r="KZH15" s="4"/>
      <c r="KZI15" s="4"/>
      <c r="KZJ15" s="4"/>
      <c r="KZK15" s="4"/>
      <c r="KZL15" s="4"/>
      <c r="KZM15" s="4"/>
      <c r="KZN15" s="4"/>
      <c r="KZO15" s="4"/>
      <c r="KZP15" s="4"/>
      <c r="KZT15" s="4"/>
      <c r="KZU15" s="4"/>
      <c r="KZV15" s="4"/>
      <c r="KZW15" s="4"/>
      <c r="KZX15" s="4"/>
      <c r="KZY15" s="4"/>
      <c r="KZZ15" s="4"/>
      <c r="LAA15" s="4"/>
      <c r="LAB15" s="4"/>
      <c r="LAC15" s="4"/>
      <c r="LAD15" s="4"/>
      <c r="LAE15" s="4"/>
      <c r="LAI15" s="4"/>
      <c r="LAJ15" s="4"/>
      <c r="LAK15" s="4"/>
      <c r="LAL15" s="4"/>
      <c r="LAM15" s="4"/>
      <c r="LAN15" s="4"/>
      <c r="LAO15" s="4"/>
      <c r="LAP15" s="4"/>
      <c r="LAQ15" s="4"/>
      <c r="LAR15" s="4"/>
      <c r="LAS15" s="4"/>
      <c r="LAT15" s="4"/>
      <c r="LAX15" s="4"/>
      <c r="LAY15" s="4"/>
      <c r="LAZ15" s="4"/>
      <c r="LBA15" s="4"/>
      <c r="LBB15" s="4"/>
      <c r="LBC15" s="4"/>
      <c r="LBD15" s="4"/>
      <c r="LBE15" s="4"/>
      <c r="LBF15" s="4"/>
      <c r="LBG15" s="4"/>
      <c r="LBH15" s="4"/>
      <c r="LBI15" s="4"/>
      <c r="LBM15" s="4"/>
      <c r="LBN15" s="4"/>
      <c r="LBO15" s="4"/>
      <c r="LBP15" s="4"/>
      <c r="LBQ15" s="4"/>
      <c r="LBR15" s="4"/>
      <c r="LBS15" s="4"/>
      <c r="LBT15" s="4"/>
      <c r="LBU15" s="4"/>
      <c r="LBV15" s="4"/>
      <c r="LBW15" s="4"/>
      <c r="LBX15" s="4"/>
      <c r="LCB15" s="4"/>
      <c r="LCC15" s="4"/>
      <c r="LCD15" s="4"/>
      <c r="LCE15" s="4"/>
      <c r="LCF15" s="4"/>
      <c r="LCG15" s="4"/>
      <c r="LCH15" s="4"/>
      <c r="LCI15" s="4"/>
      <c r="LCJ15" s="4"/>
      <c r="LCK15" s="4"/>
      <c r="LCL15" s="4"/>
      <c r="LCM15" s="4"/>
      <c r="LCQ15" s="4"/>
      <c r="LCR15" s="4"/>
      <c r="LCS15" s="4"/>
      <c r="LCT15" s="4"/>
      <c r="LCU15" s="4"/>
      <c r="LCV15" s="4"/>
      <c r="LCW15" s="4"/>
      <c r="LCX15" s="4"/>
      <c r="LCY15" s="4"/>
      <c r="LCZ15" s="4"/>
      <c r="LDA15" s="4"/>
      <c r="LDB15" s="4"/>
      <c r="LDF15" s="4"/>
      <c r="LDG15" s="4"/>
      <c r="LDH15" s="4"/>
      <c r="LDI15" s="4"/>
      <c r="LDJ15" s="4"/>
      <c r="LDK15" s="4"/>
      <c r="LDL15" s="4"/>
      <c r="LDM15" s="4"/>
      <c r="LDN15" s="4"/>
      <c r="LDO15" s="4"/>
      <c r="LDP15" s="4"/>
      <c r="LDQ15" s="4"/>
      <c r="LDU15" s="4"/>
      <c r="LDV15" s="4"/>
      <c r="LDW15" s="4"/>
      <c r="LDX15" s="4"/>
      <c r="LDY15" s="4"/>
      <c r="LDZ15" s="4"/>
      <c r="LEA15" s="4"/>
      <c r="LEB15" s="4"/>
      <c r="LEC15" s="4"/>
      <c r="LED15" s="4"/>
      <c r="LEE15" s="4"/>
      <c r="LEF15" s="4"/>
      <c r="LEJ15" s="4"/>
      <c r="LEK15" s="4"/>
      <c r="LEL15" s="4"/>
      <c r="LEM15" s="4"/>
      <c r="LEN15" s="4"/>
      <c r="LEO15" s="4"/>
      <c r="LEP15" s="4"/>
      <c r="LEQ15" s="4"/>
      <c r="LER15" s="4"/>
      <c r="LES15" s="4"/>
      <c r="LET15" s="4"/>
      <c r="LEU15" s="4"/>
      <c r="LEY15" s="4"/>
      <c r="LEZ15" s="4"/>
      <c r="LFA15" s="4"/>
      <c r="LFB15" s="4"/>
      <c r="LFC15" s="4"/>
      <c r="LFD15" s="4"/>
      <c r="LFE15" s="4"/>
      <c r="LFF15" s="4"/>
      <c r="LFG15" s="4"/>
      <c r="LFH15" s="4"/>
      <c r="LFI15" s="4"/>
      <c r="LFJ15" s="4"/>
      <c r="LFN15" s="4"/>
      <c r="LFO15" s="4"/>
      <c r="LFP15" s="4"/>
      <c r="LFQ15" s="4"/>
      <c r="LFR15" s="4"/>
      <c r="LFS15" s="4"/>
      <c r="LFT15" s="4"/>
      <c r="LFU15" s="4"/>
      <c r="LFV15" s="4"/>
      <c r="LFW15" s="4"/>
      <c r="LFX15" s="4"/>
      <c r="LFY15" s="4"/>
      <c r="LGC15" s="4"/>
      <c r="LGD15" s="4"/>
      <c r="LGE15" s="4"/>
      <c r="LGF15" s="4"/>
      <c r="LGG15" s="4"/>
      <c r="LGH15" s="4"/>
      <c r="LGI15" s="4"/>
      <c r="LGJ15" s="4"/>
      <c r="LGK15" s="4"/>
      <c r="LGL15" s="4"/>
      <c r="LGM15" s="4"/>
      <c r="LGN15" s="4"/>
      <c r="LGR15" s="4"/>
      <c r="LGS15" s="4"/>
      <c r="LGT15" s="4"/>
      <c r="LGU15" s="4"/>
      <c r="LGV15" s="4"/>
      <c r="LGW15" s="4"/>
      <c r="LGX15" s="4"/>
      <c r="LGY15" s="4"/>
      <c r="LGZ15" s="4"/>
      <c r="LHA15" s="4"/>
      <c r="LHB15" s="4"/>
      <c r="LHC15" s="4"/>
      <c r="LHG15" s="4"/>
      <c r="LHH15" s="4"/>
      <c r="LHI15" s="4"/>
      <c r="LHJ15" s="4"/>
      <c r="LHK15" s="4"/>
      <c r="LHL15" s="4"/>
      <c r="LHM15" s="4"/>
      <c r="LHN15" s="4"/>
      <c r="LHO15" s="4"/>
      <c r="LHP15" s="4"/>
      <c r="LHQ15" s="4"/>
      <c r="LHR15" s="4"/>
      <c r="LHV15" s="4"/>
      <c r="LHW15" s="4"/>
      <c r="LHX15" s="4"/>
      <c r="LHY15" s="4"/>
      <c r="LHZ15" s="4"/>
      <c r="LIA15" s="4"/>
      <c r="LIB15" s="4"/>
      <c r="LIC15" s="4"/>
      <c r="LID15" s="4"/>
      <c r="LIE15" s="4"/>
      <c r="LIF15" s="4"/>
      <c r="LIG15" s="4"/>
      <c r="LIK15" s="4"/>
      <c r="LIL15" s="4"/>
      <c r="LIM15" s="4"/>
      <c r="LIN15" s="4"/>
      <c r="LIO15" s="4"/>
      <c r="LIP15" s="4"/>
      <c r="LIQ15" s="4"/>
      <c r="LIR15" s="4"/>
      <c r="LIS15" s="4"/>
      <c r="LIT15" s="4"/>
      <c r="LIU15" s="4"/>
      <c r="LIV15" s="4"/>
      <c r="LIZ15" s="4"/>
      <c r="LJA15" s="4"/>
      <c r="LJB15" s="4"/>
      <c r="LJC15" s="4"/>
      <c r="LJD15" s="4"/>
      <c r="LJE15" s="4"/>
      <c r="LJF15" s="4"/>
      <c r="LJG15" s="4"/>
      <c r="LJH15" s="4"/>
      <c r="LJI15" s="4"/>
      <c r="LJJ15" s="4"/>
      <c r="LJK15" s="4"/>
      <c r="LJO15" s="4"/>
      <c r="LJP15" s="4"/>
      <c r="LJQ15" s="4"/>
      <c r="LJR15" s="4"/>
      <c r="LJS15" s="4"/>
      <c r="LJT15" s="4"/>
      <c r="LJU15" s="4"/>
      <c r="LJV15" s="4"/>
      <c r="LJW15" s="4"/>
      <c r="LJX15" s="4"/>
      <c r="LJY15" s="4"/>
      <c r="LJZ15" s="4"/>
      <c r="LKD15" s="4"/>
      <c r="LKE15" s="4"/>
      <c r="LKF15" s="4"/>
      <c r="LKG15" s="4"/>
      <c r="LKH15" s="4"/>
      <c r="LKI15" s="4"/>
      <c r="LKJ15" s="4"/>
      <c r="LKK15" s="4"/>
      <c r="LKL15" s="4"/>
      <c r="LKM15" s="4"/>
      <c r="LKN15" s="4"/>
      <c r="LKO15" s="4"/>
      <c r="LKS15" s="4"/>
      <c r="LKT15" s="4"/>
      <c r="LKU15" s="4"/>
      <c r="LKV15" s="4"/>
      <c r="LKW15" s="4"/>
      <c r="LKX15" s="4"/>
      <c r="LKY15" s="4"/>
      <c r="LKZ15" s="4"/>
      <c r="LLA15" s="4"/>
      <c r="LLB15" s="4"/>
      <c r="LLC15" s="4"/>
      <c r="LLD15" s="4"/>
      <c r="LLH15" s="4"/>
      <c r="LLI15" s="4"/>
      <c r="LLJ15" s="4"/>
      <c r="LLK15" s="4"/>
      <c r="LLL15" s="4"/>
      <c r="LLM15" s="4"/>
      <c r="LLN15" s="4"/>
      <c r="LLO15" s="4"/>
      <c r="LLP15" s="4"/>
      <c r="LLQ15" s="4"/>
      <c r="LLR15" s="4"/>
      <c r="LLS15" s="4"/>
      <c r="LLW15" s="4"/>
      <c r="LLX15" s="4"/>
      <c r="LLY15" s="4"/>
      <c r="LLZ15" s="4"/>
      <c r="LMA15" s="4"/>
      <c r="LMB15" s="4"/>
      <c r="LMC15" s="4"/>
      <c r="LMD15" s="4"/>
      <c r="LME15" s="4"/>
      <c r="LMF15" s="4"/>
      <c r="LMG15" s="4"/>
      <c r="LMH15" s="4"/>
      <c r="LML15" s="4"/>
      <c r="LMM15" s="4"/>
      <c r="LMN15" s="4"/>
      <c r="LMO15" s="4"/>
      <c r="LMP15" s="4"/>
      <c r="LMQ15" s="4"/>
      <c r="LMR15" s="4"/>
      <c r="LMS15" s="4"/>
      <c r="LMT15" s="4"/>
      <c r="LMU15" s="4"/>
      <c r="LMV15" s="4"/>
      <c r="LMW15" s="4"/>
      <c r="LNA15" s="4"/>
      <c r="LNB15" s="4"/>
      <c r="LNC15" s="4"/>
      <c r="LND15" s="4"/>
      <c r="LNE15" s="4"/>
      <c r="LNF15" s="4"/>
      <c r="LNG15" s="4"/>
      <c r="LNH15" s="4"/>
      <c r="LNI15" s="4"/>
      <c r="LNJ15" s="4"/>
      <c r="LNK15" s="4"/>
      <c r="LNL15" s="4"/>
      <c r="LNP15" s="4"/>
      <c r="LNQ15" s="4"/>
      <c r="LNR15" s="4"/>
      <c r="LNS15" s="4"/>
      <c r="LNT15" s="4"/>
      <c r="LNU15" s="4"/>
      <c r="LNV15" s="4"/>
      <c r="LNW15" s="4"/>
      <c r="LNX15" s="4"/>
      <c r="LNY15" s="4"/>
      <c r="LNZ15" s="4"/>
      <c r="LOA15" s="4"/>
      <c r="LOE15" s="4"/>
      <c r="LOF15" s="4"/>
      <c r="LOG15" s="4"/>
      <c r="LOH15" s="4"/>
      <c r="LOI15" s="4"/>
      <c r="LOJ15" s="4"/>
      <c r="LOK15" s="4"/>
      <c r="LOL15" s="4"/>
      <c r="LOM15" s="4"/>
      <c r="LON15" s="4"/>
      <c r="LOO15" s="4"/>
      <c r="LOP15" s="4"/>
      <c r="LOT15" s="4"/>
      <c r="LOU15" s="4"/>
      <c r="LOV15" s="4"/>
      <c r="LOW15" s="4"/>
      <c r="LOX15" s="4"/>
      <c r="LOY15" s="4"/>
      <c r="LOZ15" s="4"/>
      <c r="LPA15" s="4"/>
      <c r="LPB15" s="4"/>
      <c r="LPC15" s="4"/>
      <c r="LPD15" s="4"/>
      <c r="LPE15" s="4"/>
      <c r="LPI15" s="4"/>
      <c r="LPJ15" s="4"/>
      <c r="LPK15" s="4"/>
      <c r="LPL15" s="4"/>
      <c r="LPM15" s="4"/>
      <c r="LPN15" s="4"/>
      <c r="LPO15" s="4"/>
      <c r="LPP15" s="4"/>
      <c r="LPQ15" s="4"/>
      <c r="LPR15" s="4"/>
      <c r="LPS15" s="4"/>
      <c r="LPT15" s="4"/>
      <c r="LPX15" s="4"/>
      <c r="LPY15" s="4"/>
      <c r="LPZ15" s="4"/>
      <c r="LQA15" s="4"/>
      <c r="LQB15" s="4"/>
      <c r="LQC15" s="4"/>
      <c r="LQD15" s="4"/>
      <c r="LQE15" s="4"/>
      <c r="LQF15" s="4"/>
      <c r="LQG15" s="4"/>
      <c r="LQH15" s="4"/>
      <c r="LQI15" s="4"/>
      <c r="LQM15" s="4"/>
      <c r="LQN15" s="4"/>
      <c r="LQO15" s="4"/>
      <c r="LQP15" s="4"/>
      <c r="LQQ15" s="4"/>
      <c r="LQR15" s="4"/>
      <c r="LQS15" s="4"/>
      <c r="LQT15" s="4"/>
      <c r="LQU15" s="4"/>
      <c r="LQV15" s="4"/>
      <c r="LQW15" s="4"/>
      <c r="LQX15" s="4"/>
      <c r="LRB15" s="4"/>
      <c r="LRC15" s="4"/>
      <c r="LRD15" s="4"/>
      <c r="LRE15" s="4"/>
      <c r="LRF15" s="4"/>
      <c r="LRG15" s="4"/>
      <c r="LRH15" s="4"/>
      <c r="LRI15" s="4"/>
      <c r="LRJ15" s="4"/>
      <c r="LRK15" s="4"/>
      <c r="LRL15" s="4"/>
      <c r="LRM15" s="4"/>
      <c r="LRQ15" s="4"/>
      <c r="LRR15" s="4"/>
      <c r="LRS15" s="4"/>
      <c r="LRT15" s="4"/>
      <c r="LRU15" s="4"/>
      <c r="LRV15" s="4"/>
      <c r="LRW15" s="4"/>
      <c r="LRX15" s="4"/>
      <c r="LRY15" s="4"/>
      <c r="LRZ15" s="4"/>
      <c r="LSA15" s="4"/>
      <c r="LSB15" s="4"/>
      <c r="LSF15" s="4"/>
      <c r="LSG15" s="4"/>
      <c r="LSH15" s="4"/>
      <c r="LSI15" s="4"/>
      <c r="LSJ15" s="4"/>
      <c r="LSK15" s="4"/>
      <c r="LSL15" s="4"/>
      <c r="LSM15" s="4"/>
      <c r="LSN15" s="4"/>
      <c r="LSO15" s="4"/>
      <c r="LSP15" s="4"/>
      <c r="LSQ15" s="4"/>
      <c r="LSU15" s="4"/>
      <c r="LSV15" s="4"/>
      <c r="LSW15" s="4"/>
      <c r="LSX15" s="4"/>
      <c r="LSY15" s="4"/>
      <c r="LSZ15" s="4"/>
      <c r="LTA15" s="4"/>
      <c r="LTB15" s="4"/>
      <c r="LTC15" s="4"/>
      <c r="LTD15" s="4"/>
      <c r="LTE15" s="4"/>
      <c r="LTF15" s="4"/>
      <c r="LTJ15" s="4"/>
      <c r="LTK15" s="4"/>
      <c r="LTL15" s="4"/>
      <c r="LTM15" s="4"/>
      <c r="LTN15" s="4"/>
      <c r="LTO15" s="4"/>
      <c r="LTP15" s="4"/>
      <c r="LTQ15" s="4"/>
      <c r="LTR15" s="4"/>
      <c r="LTS15" s="4"/>
      <c r="LTT15" s="4"/>
      <c r="LTU15" s="4"/>
      <c r="LTY15" s="4"/>
      <c r="LTZ15" s="4"/>
      <c r="LUA15" s="4"/>
      <c r="LUB15" s="4"/>
      <c r="LUC15" s="4"/>
      <c r="LUD15" s="4"/>
      <c r="LUE15" s="4"/>
      <c r="LUF15" s="4"/>
      <c r="LUG15" s="4"/>
      <c r="LUH15" s="4"/>
      <c r="LUI15" s="4"/>
      <c r="LUJ15" s="4"/>
      <c r="LUN15" s="4"/>
      <c r="LUO15" s="4"/>
      <c r="LUP15" s="4"/>
      <c r="LUQ15" s="4"/>
      <c r="LUR15" s="4"/>
      <c r="LUS15" s="4"/>
      <c r="LUT15" s="4"/>
      <c r="LUU15" s="4"/>
      <c r="LUV15" s="4"/>
      <c r="LUW15" s="4"/>
      <c r="LUX15" s="4"/>
      <c r="LUY15" s="4"/>
      <c r="LVC15" s="4"/>
      <c r="LVD15" s="4"/>
      <c r="LVE15" s="4"/>
      <c r="LVF15" s="4"/>
      <c r="LVG15" s="4"/>
      <c r="LVH15" s="4"/>
      <c r="LVI15" s="4"/>
      <c r="LVJ15" s="4"/>
      <c r="LVK15" s="4"/>
      <c r="LVL15" s="4"/>
      <c r="LVM15" s="4"/>
      <c r="LVN15" s="4"/>
      <c r="LVR15" s="4"/>
      <c r="LVS15" s="4"/>
      <c r="LVT15" s="4"/>
      <c r="LVU15" s="4"/>
      <c r="LVV15" s="4"/>
      <c r="LVW15" s="4"/>
      <c r="LVX15" s="4"/>
      <c r="LVY15" s="4"/>
      <c r="LVZ15" s="4"/>
      <c r="LWA15" s="4"/>
      <c r="LWB15" s="4"/>
      <c r="LWC15" s="4"/>
      <c r="LWG15" s="4"/>
      <c r="LWH15" s="4"/>
      <c r="LWI15" s="4"/>
      <c r="LWJ15" s="4"/>
      <c r="LWK15" s="4"/>
      <c r="LWL15" s="4"/>
      <c r="LWM15" s="4"/>
      <c r="LWN15" s="4"/>
      <c r="LWO15" s="4"/>
      <c r="LWP15" s="4"/>
      <c r="LWQ15" s="4"/>
      <c r="LWR15" s="4"/>
      <c r="LWV15" s="4"/>
      <c r="LWW15" s="4"/>
      <c r="LWX15" s="4"/>
      <c r="LWY15" s="4"/>
      <c r="LWZ15" s="4"/>
      <c r="LXA15" s="4"/>
      <c r="LXB15" s="4"/>
      <c r="LXC15" s="4"/>
      <c r="LXD15" s="4"/>
      <c r="LXE15" s="4"/>
      <c r="LXF15" s="4"/>
      <c r="LXG15" s="4"/>
      <c r="LXK15" s="4"/>
      <c r="LXL15" s="4"/>
      <c r="LXM15" s="4"/>
      <c r="LXN15" s="4"/>
      <c r="LXO15" s="4"/>
      <c r="LXP15" s="4"/>
      <c r="LXQ15" s="4"/>
      <c r="LXR15" s="4"/>
      <c r="LXS15" s="4"/>
      <c r="LXT15" s="4"/>
      <c r="LXU15" s="4"/>
      <c r="LXV15" s="4"/>
      <c r="LXZ15" s="4"/>
      <c r="LYA15" s="4"/>
      <c r="LYB15" s="4"/>
      <c r="LYC15" s="4"/>
      <c r="LYD15" s="4"/>
      <c r="LYE15" s="4"/>
      <c r="LYF15" s="4"/>
      <c r="LYG15" s="4"/>
      <c r="LYH15" s="4"/>
      <c r="LYI15" s="4"/>
      <c r="LYJ15" s="4"/>
      <c r="LYK15" s="4"/>
      <c r="LYO15" s="4"/>
      <c r="LYP15" s="4"/>
      <c r="LYQ15" s="4"/>
      <c r="LYR15" s="4"/>
      <c r="LYS15" s="4"/>
      <c r="LYT15" s="4"/>
      <c r="LYU15" s="4"/>
      <c r="LYV15" s="4"/>
      <c r="LYW15" s="4"/>
      <c r="LYX15" s="4"/>
      <c r="LYY15" s="4"/>
      <c r="LYZ15" s="4"/>
      <c r="LZD15" s="4"/>
      <c r="LZE15" s="4"/>
      <c r="LZF15" s="4"/>
      <c r="LZG15" s="4"/>
      <c r="LZH15" s="4"/>
      <c r="LZI15" s="4"/>
      <c r="LZJ15" s="4"/>
      <c r="LZK15" s="4"/>
      <c r="LZL15" s="4"/>
      <c r="LZM15" s="4"/>
      <c r="LZN15" s="4"/>
      <c r="LZO15" s="4"/>
      <c r="LZS15" s="4"/>
      <c r="LZT15" s="4"/>
      <c r="LZU15" s="4"/>
      <c r="LZV15" s="4"/>
      <c r="LZW15" s="4"/>
      <c r="LZX15" s="4"/>
      <c r="LZY15" s="4"/>
      <c r="LZZ15" s="4"/>
      <c r="MAA15" s="4"/>
      <c r="MAB15" s="4"/>
      <c r="MAC15" s="4"/>
      <c r="MAD15" s="4"/>
      <c r="MAH15" s="4"/>
      <c r="MAI15" s="4"/>
      <c r="MAJ15" s="4"/>
      <c r="MAK15" s="4"/>
      <c r="MAL15" s="4"/>
      <c r="MAM15" s="4"/>
      <c r="MAN15" s="4"/>
      <c r="MAO15" s="4"/>
      <c r="MAP15" s="4"/>
      <c r="MAQ15" s="4"/>
      <c r="MAR15" s="4"/>
      <c r="MAS15" s="4"/>
      <c r="MAW15" s="4"/>
      <c r="MAX15" s="4"/>
      <c r="MAY15" s="4"/>
      <c r="MAZ15" s="4"/>
      <c r="MBA15" s="4"/>
      <c r="MBB15" s="4"/>
      <c r="MBC15" s="4"/>
      <c r="MBD15" s="4"/>
      <c r="MBE15" s="4"/>
      <c r="MBF15" s="4"/>
      <c r="MBG15" s="4"/>
      <c r="MBH15" s="4"/>
      <c r="MBL15" s="4"/>
      <c r="MBM15" s="4"/>
      <c r="MBN15" s="4"/>
      <c r="MBO15" s="4"/>
      <c r="MBP15" s="4"/>
      <c r="MBQ15" s="4"/>
      <c r="MBR15" s="4"/>
      <c r="MBS15" s="4"/>
      <c r="MBT15" s="4"/>
      <c r="MBU15" s="4"/>
      <c r="MBV15" s="4"/>
      <c r="MBW15" s="4"/>
      <c r="MCA15" s="4"/>
      <c r="MCB15" s="4"/>
      <c r="MCC15" s="4"/>
      <c r="MCD15" s="4"/>
      <c r="MCE15" s="4"/>
      <c r="MCF15" s="4"/>
      <c r="MCG15" s="4"/>
      <c r="MCH15" s="4"/>
      <c r="MCI15" s="4"/>
      <c r="MCJ15" s="4"/>
      <c r="MCK15" s="4"/>
      <c r="MCL15" s="4"/>
      <c r="MCP15" s="4"/>
      <c r="MCQ15" s="4"/>
      <c r="MCR15" s="4"/>
      <c r="MCS15" s="4"/>
      <c r="MCT15" s="4"/>
      <c r="MCU15" s="4"/>
      <c r="MCV15" s="4"/>
      <c r="MCW15" s="4"/>
      <c r="MCX15" s="4"/>
      <c r="MCY15" s="4"/>
      <c r="MCZ15" s="4"/>
      <c r="MDA15" s="4"/>
      <c r="MDE15" s="4"/>
      <c r="MDF15" s="4"/>
      <c r="MDG15" s="4"/>
      <c r="MDH15" s="4"/>
      <c r="MDI15" s="4"/>
      <c r="MDJ15" s="4"/>
      <c r="MDK15" s="4"/>
      <c r="MDL15" s="4"/>
      <c r="MDM15" s="4"/>
      <c r="MDN15" s="4"/>
      <c r="MDO15" s="4"/>
      <c r="MDP15" s="4"/>
      <c r="MDT15" s="4"/>
      <c r="MDU15" s="4"/>
      <c r="MDV15" s="4"/>
      <c r="MDW15" s="4"/>
      <c r="MDX15" s="4"/>
      <c r="MDY15" s="4"/>
      <c r="MDZ15" s="4"/>
      <c r="MEA15" s="4"/>
      <c r="MEB15" s="4"/>
      <c r="MEC15" s="4"/>
      <c r="MED15" s="4"/>
      <c r="MEE15" s="4"/>
      <c r="MEI15" s="4"/>
      <c r="MEJ15" s="4"/>
      <c r="MEK15" s="4"/>
      <c r="MEL15" s="4"/>
      <c r="MEM15" s="4"/>
      <c r="MEN15" s="4"/>
      <c r="MEO15" s="4"/>
      <c r="MEP15" s="4"/>
      <c r="MEQ15" s="4"/>
      <c r="MER15" s="4"/>
      <c r="MES15" s="4"/>
      <c r="MET15" s="4"/>
      <c r="MEX15" s="4"/>
      <c r="MEY15" s="4"/>
      <c r="MEZ15" s="4"/>
      <c r="MFA15" s="4"/>
      <c r="MFB15" s="4"/>
      <c r="MFC15" s="4"/>
      <c r="MFD15" s="4"/>
      <c r="MFE15" s="4"/>
      <c r="MFF15" s="4"/>
      <c r="MFG15" s="4"/>
      <c r="MFH15" s="4"/>
      <c r="MFI15" s="4"/>
      <c r="MFM15" s="4"/>
      <c r="MFN15" s="4"/>
      <c r="MFO15" s="4"/>
      <c r="MFP15" s="4"/>
      <c r="MFQ15" s="4"/>
      <c r="MFR15" s="4"/>
      <c r="MFS15" s="4"/>
      <c r="MFT15" s="4"/>
      <c r="MFU15" s="4"/>
      <c r="MFV15" s="4"/>
      <c r="MFW15" s="4"/>
      <c r="MFX15" s="4"/>
      <c r="MGB15" s="4"/>
      <c r="MGC15" s="4"/>
      <c r="MGD15" s="4"/>
      <c r="MGE15" s="4"/>
      <c r="MGF15" s="4"/>
      <c r="MGG15" s="4"/>
      <c r="MGH15" s="4"/>
      <c r="MGI15" s="4"/>
      <c r="MGJ15" s="4"/>
      <c r="MGK15" s="4"/>
      <c r="MGL15" s="4"/>
      <c r="MGM15" s="4"/>
      <c r="MGQ15" s="4"/>
      <c r="MGR15" s="4"/>
      <c r="MGS15" s="4"/>
      <c r="MGT15" s="4"/>
      <c r="MGU15" s="4"/>
      <c r="MGV15" s="4"/>
      <c r="MGW15" s="4"/>
      <c r="MGX15" s="4"/>
      <c r="MGY15" s="4"/>
      <c r="MGZ15" s="4"/>
      <c r="MHA15" s="4"/>
      <c r="MHB15" s="4"/>
      <c r="MHF15" s="4"/>
      <c r="MHG15" s="4"/>
      <c r="MHH15" s="4"/>
      <c r="MHI15" s="4"/>
      <c r="MHJ15" s="4"/>
      <c r="MHK15" s="4"/>
      <c r="MHL15" s="4"/>
      <c r="MHM15" s="4"/>
      <c r="MHN15" s="4"/>
      <c r="MHO15" s="4"/>
      <c r="MHP15" s="4"/>
      <c r="MHQ15" s="4"/>
      <c r="MHU15" s="4"/>
      <c r="MHV15" s="4"/>
      <c r="MHW15" s="4"/>
      <c r="MHX15" s="4"/>
      <c r="MHY15" s="4"/>
      <c r="MHZ15" s="4"/>
      <c r="MIA15" s="4"/>
      <c r="MIB15" s="4"/>
      <c r="MIC15" s="4"/>
      <c r="MID15" s="4"/>
      <c r="MIE15" s="4"/>
      <c r="MIF15" s="4"/>
      <c r="MIJ15" s="4"/>
      <c r="MIK15" s="4"/>
      <c r="MIL15" s="4"/>
      <c r="MIM15" s="4"/>
      <c r="MIN15" s="4"/>
      <c r="MIO15" s="4"/>
      <c r="MIP15" s="4"/>
      <c r="MIQ15" s="4"/>
      <c r="MIR15" s="4"/>
      <c r="MIS15" s="4"/>
      <c r="MIT15" s="4"/>
      <c r="MIU15" s="4"/>
      <c r="MIY15" s="4"/>
      <c r="MIZ15" s="4"/>
      <c r="MJA15" s="4"/>
      <c r="MJB15" s="4"/>
      <c r="MJC15" s="4"/>
      <c r="MJD15" s="4"/>
      <c r="MJE15" s="4"/>
      <c r="MJF15" s="4"/>
      <c r="MJG15" s="4"/>
      <c r="MJH15" s="4"/>
      <c r="MJI15" s="4"/>
      <c r="MJJ15" s="4"/>
      <c r="MJN15" s="4"/>
      <c r="MJO15" s="4"/>
      <c r="MJP15" s="4"/>
      <c r="MJQ15" s="4"/>
      <c r="MJR15" s="4"/>
      <c r="MJS15" s="4"/>
      <c r="MJT15" s="4"/>
      <c r="MJU15" s="4"/>
      <c r="MJV15" s="4"/>
      <c r="MJW15" s="4"/>
      <c r="MJX15" s="4"/>
      <c r="MJY15" s="4"/>
      <c r="MKC15" s="4"/>
      <c r="MKD15" s="4"/>
      <c r="MKE15" s="4"/>
      <c r="MKF15" s="4"/>
      <c r="MKG15" s="4"/>
      <c r="MKH15" s="4"/>
      <c r="MKI15" s="4"/>
      <c r="MKJ15" s="4"/>
      <c r="MKK15" s="4"/>
      <c r="MKL15" s="4"/>
      <c r="MKM15" s="4"/>
      <c r="MKN15" s="4"/>
      <c r="MKR15" s="4"/>
      <c r="MKS15" s="4"/>
      <c r="MKT15" s="4"/>
      <c r="MKU15" s="4"/>
      <c r="MKV15" s="4"/>
      <c r="MKW15" s="4"/>
      <c r="MKX15" s="4"/>
      <c r="MKY15" s="4"/>
      <c r="MKZ15" s="4"/>
      <c r="MLA15" s="4"/>
      <c r="MLB15" s="4"/>
      <c r="MLC15" s="4"/>
      <c r="MLG15" s="4"/>
      <c r="MLH15" s="4"/>
      <c r="MLI15" s="4"/>
      <c r="MLJ15" s="4"/>
      <c r="MLK15" s="4"/>
      <c r="MLL15" s="4"/>
      <c r="MLM15" s="4"/>
      <c r="MLN15" s="4"/>
      <c r="MLO15" s="4"/>
      <c r="MLP15" s="4"/>
      <c r="MLQ15" s="4"/>
      <c r="MLR15" s="4"/>
      <c r="MLV15" s="4"/>
      <c r="MLW15" s="4"/>
      <c r="MLX15" s="4"/>
      <c r="MLY15" s="4"/>
      <c r="MLZ15" s="4"/>
      <c r="MMA15" s="4"/>
      <c r="MMB15" s="4"/>
      <c r="MMC15" s="4"/>
      <c r="MMD15" s="4"/>
      <c r="MME15" s="4"/>
      <c r="MMF15" s="4"/>
      <c r="MMG15" s="4"/>
      <c r="MMK15" s="4"/>
      <c r="MML15" s="4"/>
      <c r="MMM15" s="4"/>
      <c r="MMN15" s="4"/>
      <c r="MMO15" s="4"/>
      <c r="MMP15" s="4"/>
      <c r="MMQ15" s="4"/>
      <c r="MMR15" s="4"/>
      <c r="MMS15" s="4"/>
      <c r="MMT15" s="4"/>
      <c r="MMU15" s="4"/>
      <c r="MMV15" s="4"/>
      <c r="MMZ15" s="4"/>
      <c r="MNA15" s="4"/>
      <c r="MNB15" s="4"/>
      <c r="MNC15" s="4"/>
      <c r="MND15" s="4"/>
      <c r="MNE15" s="4"/>
      <c r="MNF15" s="4"/>
      <c r="MNG15" s="4"/>
      <c r="MNH15" s="4"/>
      <c r="MNI15" s="4"/>
      <c r="MNJ15" s="4"/>
      <c r="MNK15" s="4"/>
      <c r="MNO15" s="4"/>
      <c r="MNP15" s="4"/>
      <c r="MNQ15" s="4"/>
      <c r="MNR15" s="4"/>
      <c r="MNS15" s="4"/>
      <c r="MNT15" s="4"/>
      <c r="MNU15" s="4"/>
      <c r="MNV15" s="4"/>
      <c r="MNW15" s="4"/>
      <c r="MNX15" s="4"/>
      <c r="MNY15" s="4"/>
      <c r="MNZ15" s="4"/>
      <c r="MOD15" s="4"/>
      <c r="MOE15" s="4"/>
      <c r="MOF15" s="4"/>
      <c r="MOG15" s="4"/>
      <c r="MOH15" s="4"/>
      <c r="MOI15" s="4"/>
      <c r="MOJ15" s="4"/>
      <c r="MOK15" s="4"/>
      <c r="MOL15" s="4"/>
      <c r="MOM15" s="4"/>
      <c r="MON15" s="4"/>
      <c r="MOO15" s="4"/>
      <c r="MOS15" s="4"/>
      <c r="MOT15" s="4"/>
      <c r="MOU15" s="4"/>
      <c r="MOV15" s="4"/>
      <c r="MOW15" s="4"/>
      <c r="MOX15" s="4"/>
      <c r="MOY15" s="4"/>
      <c r="MOZ15" s="4"/>
      <c r="MPA15" s="4"/>
      <c r="MPB15" s="4"/>
      <c r="MPC15" s="4"/>
      <c r="MPD15" s="4"/>
      <c r="MPH15" s="4"/>
      <c r="MPI15" s="4"/>
      <c r="MPJ15" s="4"/>
      <c r="MPK15" s="4"/>
      <c r="MPL15" s="4"/>
      <c r="MPM15" s="4"/>
      <c r="MPN15" s="4"/>
      <c r="MPO15" s="4"/>
      <c r="MPP15" s="4"/>
      <c r="MPQ15" s="4"/>
      <c r="MPR15" s="4"/>
      <c r="MPS15" s="4"/>
      <c r="MPW15" s="4"/>
      <c r="MPX15" s="4"/>
      <c r="MPY15" s="4"/>
      <c r="MPZ15" s="4"/>
      <c r="MQA15" s="4"/>
      <c r="MQB15" s="4"/>
      <c r="MQC15" s="4"/>
      <c r="MQD15" s="4"/>
      <c r="MQE15" s="4"/>
      <c r="MQF15" s="4"/>
      <c r="MQG15" s="4"/>
      <c r="MQH15" s="4"/>
      <c r="MQL15" s="4"/>
      <c r="MQM15" s="4"/>
      <c r="MQN15" s="4"/>
      <c r="MQO15" s="4"/>
      <c r="MQP15" s="4"/>
      <c r="MQQ15" s="4"/>
      <c r="MQR15" s="4"/>
      <c r="MQS15" s="4"/>
      <c r="MQT15" s="4"/>
      <c r="MQU15" s="4"/>
      <c r="MQV15" s="4"/>
      <c r="MQW15" s="4"/>
      <c r="MRA15" s="4"/>
      <c r="MRB15" s="4"/>
      <c r="MRC15" s="4"/>
      <c r="MRD15" s="4"/>
      <c r="MRE15" s="4"/>
      <c r="MRF15" s="4"/>
      <c r="MRG15" s="4"/>
      <c r="MRH15" s="4"/>
      <c r="MRI15" s="4"/>
      <c r="MRJ15" s="4"/>
      <c r="MRK15" s="4"/>
      <c r="MRL15" s="4"/>
      <c r="MRP15" s="4"/>
      <c r="MRQ15" s="4"/>
      <c r="MRR15" s="4"/>
      <c r="MRS15" s="4"/>
      <c r="MRT15" s="4"/>
      <c r="MRU15" s="4"/>
      <c r="MRV15" s="4"/>
      <c r="MRW15" s="4"/>
      <c r="MRX15" s="4"/>
      <c r="MRY15" s="4"/>
      <c r="MRZ15" s="4"/>
      <c r="MSA15" s="4"/>
      <c r="MSE15" s="4"/>
      <c r="MSF15" s="4"/>
      <c r="MSG15" s="4"/>
      <c r="MSH15" s="4"/>
      <c r="MSI15" s="4"/>
      <c r="MSJ15" s="4"/>
      <c r="MSK15" s="4"/>
      <c r="MSL15" s="4"/>
      <c r="MSM15" s="4"/>
      <c r="MSN15" s="4"/>
      <c r="MSO15" s="4"/>
      <c r="MSP15" s="4"/>
      <c r="MST15" s="4"/>
      <c r="MSU15" s="4"/>
      <c r="MSV15" s="4"/>
      <c r="MSW15" s="4"/>
      <c r="MSX15" s="4"/>
      <c r="MSY15" s="4"/>
      <c r="MSZ15" s="4"/>
      <c r="MTA15" s="4"/>
      <c r="MTB15" s="4"/>
      <c r="MTC15" s="4"/>
      <c r="MTD15" s="4"/>
      <c r="MTE15" s="4"/>
      <c r="MTI15" s="4"/>
      <c r="MTJ15" s="4"/>
      <c r="MTK15" s="4"/>
      <c r="MTL15" s="4"/>
      <c r="MTM15" s="4"/>
      <c r="MTN15" s="4"/>
      <c r="MTO15" s="4"/>
      <c r="MTP15" s="4"/>
      <c r="MTQ15" s="4"/>
      <c r="MTR15" s="4"/>
      <c r="MTS15" s="4"/>
      <c r="MTT15" s="4"/>
      <c r="MTX15" s="4"/>
      <c r="MTY15" s="4"/>
      <c r="MTZ15" s="4"/>
      <c r="MUA15" s="4"/>
      <c r="MUB15" s="4"/>
      <c r="MUC15" s="4"/>
      <c r="MUD15" s="4"/>
      <c r="MUE15" s="4"/>
      <c r="MUF15" s="4"/>
      <c r="MUG15" s="4"/>
      <c r="MUH15" s="4"/>
      <c r="MUI15" s="4"/>
      <c r="MUM15" s="4"/>
      <c r="MUN15" s="4"/>
      <c r="MUO15" s="4"/>
      <c r="MUP15" s="4"/>
      <c r="MUQ15" s="4"/>
      <c r="MUR15" s="4"/>
      <c r="MUS15" s="4"/>
      <c r="MUT15" s="4"/>
      <c r="MUU15" s="4"/>
      <c r="MUV15" s="4"/>
      <c r="MUW15" s="4"/>
      <c r="MUX15" s="4"/>
      <c r="MVB15" s="4"/>
      <c r="MVC15" s="4"/>
      <c r="MVD15" s="4"/>
      <c r="MVE15" s="4"/>
      <c r="MVF15" s="4"/>
      <c r="MVG15" s="4"/>
      <c r="MVH15" s="4"/>
      <c r="MVI15" s="4"/>
      <c r="MVJ15" s="4"/>
      <c r="MVK15" s="4"/>
      <c r="MVL15" s="4"/>
      <c r="MVM15" s="4"/>
      <c r="MVQ15" s="4"/>
      <c r="MVR15" s="4"/>
      <c r="MVS15" s="4"/>
      <c r="MVT15" s="4"/>
      <c r="MVU15" s="4"/>
      <c r="MVV15" s="4"/>
      <c r="MVW15" s="4"/>
      <c r="MVX15" s="4"/>
      <c r="MVY15" s="4"/>
      <c r="MVZ15" s="4"/>
      <c r="MWA15" s="4"/>
      <c r="MWB15" s="4"/>
      <c r="MWF15" s="4"/>
      <c r="MWG15" s="4"/>
      <c r="MWH15" s="4"/>
      <c r="MWI15" s="4"/>
      <c r="MWJ15" s="4"/>
      <c r="MWK15" s="4"/>
      <c r="MWL15" s="4"/>
      <c r="MWM15" s="4"/>
      <c r="MWN15" s="4"/>
      <c r="MWO15" s="4"/>
      <c r="MWP15" s="4"/>
      <c r="MWQ15" s="4"/>
      <c r="MWU15" s="4"/>
      <c r="MWV15" s="4"/>
      <c r="MWW15" s="4"/>
      <c r="MWX15" s="4"/>
      <c r="MWY15" s="4"/>
      <c r="MWZ15" s="4"/>
      <c r="MXA15" s="4"/>
      <c r="MXB15" s="4"/>
      <c r="MXC15" s="4"/>
      <c r="MXD15" s="4"/>
      <c r="MXE15" s="4"/>
      <c r="MXF15" s="4"/>
      <c r="MXJ15" s="4"/>
      <c r="MXK15" s="4"/>
      <c r="MXL15" s="4"/>
      <c r="MXM15" s="4"/>
      <c r="MXN15" s="4"/>
      <c r="MXO15" s="4"/>
      <c r="MXP15" s="4"/>
      <c r="MXQ15" s="4"/>
      <c r="MXR15" s="4"/>
      <c r="MXS15" s="4"/>
      <c r="MXT15" s="4"/>
      <c r="MXU15" s="4"/>
      <c r="MXY15" s="4"/>
      <c r="MXZ15" s="4"/>
      <c r="MYA15" s="4"/>
      <c r="MYB15" s="4"/>
      <c r="MYC15" s="4"/>
      <c r="MYD15" s="4"/>
      <c r="MYE15" s="4"/>
      <c r="MYF15" s="4"/>
      <c r="MYG15" s="4"/>
      <c r="MYH15" s="4"/>
      <c r="MYI15" s="4"/>
      <c r="MYJ15" s="4"/>
      <c r="MYN15" s="4"/>
      <c r="MYO15" s="4"/>
      <c r="MYP15" s="4"/>
      <c r="MYQ15" s="4"/>
      <c r="MYR15" s="4"/>
      <c r="MYS15" s="4"/>
      <c r="MYT15" s="4"/>
      <c r="MYU15" s="4"/>
      <c r="MYV15" s="4"/>
      <c r="MYW15" s="4"/>
      <c r="MYX15" s="4"/>
      <c r="MYY15" s="4"/>
      <c r="MZC15" s="4"/>
      <c r="MZD15" s="4"/>
      <c r="MZE15" s="4"/>
      <c r="MZF15" s="4"/>
      <c r="MZG15" s="4"/>
      <c r="MZH15" s="4"/>
      <c r="MZI15" s="4"/>
      <c r="MZJ15" s="4"/>
      <c r="MZK15" s="4"/>
      <c r="MZL15" s="4"/>
      <c r="MZM15" s="4"/>
      <c r="MZN15" s="4"/>
      <c r="MZR15" s="4"/>
      <c r="MZS15" s="4"/>
      <c r="MZT15" s="4"/>
      <c r="MZU15" s="4"/>
      <c r="MZV15" s="4"/>
      <c r="MZW15" s="4"/>
      <c r="MZX15" s="4"/>
      <c r="MZY15" s="4"/>
      <c r="MZZ15" s="4"/>
      <c r="NAA15" s="4"/>
      <c r="NAB15" s="4"/>
      <c r="NAC15" s="4"/>
      <c r="NAG15" s="4"/>
      <c r="NAH15" s="4"/>
      <c r="NAI15" s="4"/>
      <c r="NAJ15" s="4"/>
      <c r="NAK15" s="4"/>
      <c r="NAL15" s="4"/>
      <c r="NAM15" s="4"/>
      <c r="NAN15" s="4"/>
      <c r="NAO15" s="4"/>
      <c r="NAP15" s="4"/>
      <c r="NAQ15" s="4"/>
      <c r="NAR15" s="4"/>
      <c r="NAV15" s="4"/>
      <c r="NAW15" s="4"/>
      <c r="NAX15" s="4"/>
      <c r="NAY15" s="4"/>
      <c r="NAZ15" s="4"/>
      <c r="NBA15" s="4"/>
      <c r="NBB15" s="4"/>
      <c r="NBC15" s="4"/>
      <c r="NBD15" s="4"/>
      <c r="NBE15" s="4"/>
      <c r="NBF15" s="4"/>
      <c r="NBG15" s="4"/>
      <c r="NBK15" s="4"/>
      <c r="NBL15" s="4"/>
      <c r="NBM15" s="4"/>
      <c r="NBN15" s="4"/>
      <c r="NBO15" s="4"/>
      <c r="NBP15" s="4"/>
      <c r="NBQ15" s="4"/>
      <c r="NBR15" s="4"/>
      <c r="NBS15" s="4"/>
      <c r="NBT15" s="4"/>
      <c r="NBU15" s="4"/>
      <c r="NBV15" s="4"/>
      <c r="NBZ15" s="4"/>
      <c r="NCA15" s="4"/>
      <c r="NCB15" s="4"/>
      <c r="NCC15" s="4"/>
      <c r="NCD15" s="4"/>
      <c r="NCE15" s="4"/>
      <c r="NCF15" s="4"/>
      <c r="NCG15" s="4"/>
      <c r="NCH15" s="4"/>
      <c r="NCI15" s="4"/>
      <c r="NCJ15" s="4"/>
      <c r="NCK15" s="4"/>
      <c r="NCO15" s="4"/>
      <c r="NCP15" s="4"/>
      <c r="NCQ15" s="4"/>
      <c r="NCR15" s="4"/>
      <c r="NCS15" s="4"/>
      <c r="NCT15" s="4"/>
      <c r="NCU15" s="4"/>
      <c r="NCV15" s="4"/>
      <c r="NCW15" s="4"/>
      <c r="NCX15" s="4"/>
      <c r="NCY15" s="4"/>
      <c r="NCZ15" s="4"/>
      <c r="NDD15" s="4"/>
      <c r="NDE15" s="4"/>
      <c r="NDF15" s="4"/>
      <c r="NDG15" s="4"/>
      <c r="NDH15" s="4"/>
      <c r="NDI15" s="4"/>
      <c r="NDJ15" s="4"/>
      <c r="NDK15" s="4"/>
      <c r="NDL15" s="4"/>
      <c r="NDM15" s="4"/>
      <c r="NDN15" s="4"/>
      <c r="NDO15" s="4"/>
      <c r="NDS15" s="4"/>
      <c r="NDT15" s="4"/>
      <c r="NDU15" s="4"/>
      <c r="NDV15" s="4"/>
      <c r="NDW15" s="4"/>
      <c r="NDX15" s="4"/>
      <c r="NDY15" s="4"/>
      <c r="NDZ15" s="4"/>
      <c r="NEA15" s="4"/>
      <c r="NEB15" s="4"/>
      <c r="NEC15" s="4"/>
      <c r="NED15" s="4"/>
      <c r="NEH15" s="4"/>
      <c r="NEI15" s="4"/>
      <c r="NEJ15" s="4"/>
      <c r="NEK15" s="4"/>
      <c r="NEL15" s="4"/>
      <c r="NEM15" s="4"/>
      <c r="NEN15" s="4"/>
      <c r="NEO15" s="4"/>
      <c r="NEP15" s="4"/>
      <c r="NEQ15" s="4"/>
      <c r="NER15" s="4"/>
      <c r="NES15" s="4"/>
      <c r="NEW15" s="4"/>
      <c r="NEX15" s="4"/>
      <c r="NEY15" s="4"/>
      <c r="NEZ15" s="4"/>
      <c r="NFA15" s="4"/>
      <c r="NFB15" s="4"/>
      <c r="NFC15" s="4"/>
      <c r="NFD15" s="4"/>
      <c r="NFE15" s="4"/>
      <c r="NFF15" s="4"/>
      <c r="NFG15" s="4"/>
      <c r="NFH15" s="4"/>
      <c r="NFL15" s="4"/>
      <c r="NFM15" s="4"/>
      <c r="NFN15" s="4"/>
      <c r="NFO15" s="4"/>
      <c r="NFP15" s="4"/>
      <c r="NFQ15" s="4"/>
      <c r="NFR15" s="4"/>
      <c r="NFS15" s="4"/>
      <c r="NFT15" s="4"/>
      <c r="NFU15" s="4"/>
      <c r="NFV15" s="4"/>
      <c r="NFW15" s="4"/>
      <c r="NGA15" s="4"/>
      <c r="NGB15" s="4"/>
      <c r="NGC15" s="4"/>
      <c r="NGD15" s="4"/>
      <c r="NGE15" s="4"/>
      <c r="NGF15" s="4"/>
      <c r="NGG15" s="4"/>
      <c r="NGH15" s="4"/>
      <c r="NGI15" s="4"/>
      <c r="NGJ15" s="4"/>
      <c r="NGK15" s="4"/>
      <c r="NGL15" s="4"/>
      <c r="NGP15" s="4"/>
      <c r="NGQ15" s="4"/>
      <c r="NGR15" s="4"/>
      <c r="NGS15" s="4"/>
      <c r="NGT15" s="4"/>
      <c r="NGU15" s="4"/>
      <c r="NGV15" s="4"/>
      <c r="NGW15" s="4"/>
      <c r="NGX15" s="4"/>
      <c r="NGY15" s="4"/>
      <c r="NGZ15" s="4"/>
      <c r="NHA15" s="4"/>
      <c r="NHE15" s="4"/>
      <c r="NHF15" s="4"/>
      <c r="NHG15" s="4"/>
      <c r="NHH15" s="4"/>
      <c r="NHI15" s="4"/>
      <c r="NHJ15" s="4"/>
      <c r="NHK15" s="4"/>
      <c r="NHL15" s="4"/>
      <c r="NHM15" s="4"/>
      <c r="NHN15" s="4"/>
      <c r="NHO15" s="4"/>
      <c r="NHP15" s="4"/>
      <c r="NHT15" s="4"/>
      <c r="NHU15" s="4"/>
      <c r="NHV15" s="4"/>
      <c r="NHW15" s="4"/>
      <c r="NHX15" s="4"/>
      <c r="NHY15" s="4"/>
      <c r="NHZ15" s="4"/>
      <c r="NIA15" s="4"/>
      <c r="NIB15" s="4"/>
      <c r="NIC15" s="4"/>
      <c r="NID15" s="4"/>
      <c r="NIE15" s="4"/>
      <c r="NII15" s="4"/>
      <c r="NIJ15" s="4"/>
      <c r="NIK15" s="4"/>
      <c r="NIL15" s="4"/>
      <c r="NIM15" s="4"/>
      <c r="NIN15" s="4"/>
      <c r="NIO15" s="4"/>
      <c r="NIP15" s="4"/>
      <c r="NIQ15" s="4"/>
      <c r="NIR15" s="4"/>
      <c r="NIS15" s="4"/>
      <c r="NIT15" s="4"/>
      <c r="NIX15" s="4"/>
      <c r="NIY15" s="4"/>
      <c r="NIZ15" s="4"/>
      <c r="NJA15" s="4"/>
      <c r="NJB15" s="4"/>
      <c r="NJC15" s="4"/>
      <c r="NJD15" s="4"/>
      <c r="NJE15" s="4"/>
      <c r="NJF15" s="4"/>
      <c r="NJG15" s="4"/>
      <c r="NJH15" s="4"/>
      <c r="NJI15" s="4"/>
      <c r="NJM15" s="4"/>
      <c r="NJN15" s="4"/>
      <c r="NJO15" s="4"/>
      <c r="NJP15" s="4"/>
      <c r="NJQ15" s="4"/>
      <c r="NJR15" s="4"/>
      <c r="NJS15" s="4"/>
      <c r="NJT15" s="4"/>
      <c r="NJU15" s="4"/>
      <c r="NJV15" s="4"/>
      <c r="NJW15" s="4"/>
      <c r="NJX15" s="4"/>
      <c r="NKB15" s="4"/>
      <c r="NKC15" s="4"/>
      <c r="NKD15" s="4"/>
      <c r="NKE15" s="4"/>
      <c r="NKF15" s="4"/>
      <c r="NKG15" s="4"/>
      <c r="NKH15" s="4"/>
      <c r="NKI15" s="4"/>
      <c r="NKJ15" s="4"/>
      <c r="NKK15" s="4"/>
      <c r="NKL15" s="4"/>
      <c r="NKM15" s="4"/>
      <c r="NKQ15" s="4"/>
      <c r="NKR15" s="4"/>
      <c r="NKS15" s="4"/>
      <c r="NKT15" s="4"/>
      <c r="NKU15" s="4"/>
      <c r="NKV15" s="4"/>
      <c r="NKW15" s="4"/>
      <c r="NKX15" s="4"/>
      <c r="NKY15" s="4"/>
      <c r="NKZ15" s="4"/>
      <c r="NLA15" s="4"/>
      <c r="NLB15" s="4"/>
      <c r="NLF15" s="4"/>
      <c r="NLG15" s="4"/>
      <c r="NLH15" s="4"/>
      <c r="NLI15" s="4"/>
      <c r="NLJ15" s="4"/>
      <c r="NLK15" s="4"/>
      <c r="NLL15" s="4"/>
      <c r="NLM15" s="4"/>
      <c r="NLN15" s="4"/>
      <c r="NLO15" s="4"/>
      <c r="NLP15" s="4"/>
      <c r="NLQ15" s="4"/>
      <c r="NLU15" s="4"/>
      <c r="NLV15" s="4"/>
      <c r="NLW15" s="4"/>
      <c r="NLX15" s="4"/>
      <c r="NLY15" s="4"/>
      <c r="NLZ15" s="4"/>
      <c r="NMA15" s="4"/>
      <c r="NMB15" s="4"/>
      <c r="NMC15" s="4"/>
      <c r="NMD15" s="4"/>
      <c r="NME15" s="4"/>
      <c r="NMF15" s="4"/>
      <c r="NMJ15" s="4"/>
      <c r="NMK15" s="4"/>
      <c r="NML15" s="4"/>
      <c r="NMM15" s="4"/>
      <c r="NMN15" s="4"/>
      <c r="NMO15" s="4"/>
      <c r="NMP15" s="4"/>
      <c r="NMQ15" s="4"/>
      <c r="NMR15" s="4"/>
      <c r="NMS15" s="4"/>
      <c r="NMT15" s="4"/>
      <c r="NMU15" s="4"/>
      <c r="NMY15" s="4"/>
      <c r="NMZ15" s="4"/>
      <c r="NNA15" s="4"/>
      <c r="NNB15" s="4"/>
      <c r="NNC15" s="4"/>
      <c r="NND15" s="4"/>
      <c r="NNE15" s="4"/>
      <c r="NNF15" s="4"/>
      <c r="NNG15" s="4"/>
      <c r="NNH15" s="4"/>
      <c r="NNI15" s="4"/>
      <c r="NNJ15" s="4"/>
      <c r="NNN15" s="4"/>
      <c r="NNO15" s="4"/>
      <c r="NNP15" s="4"/>
      <c r="NNQ15" s="4"/>
      <c r="NNR15" s="4"/>
      <c r="NNS15" s="4"/>
      <c r="NNT15" s="4"/>
      <c r="NNU15" s="4"/>
      <c r="NNV15" s="4"/>
      <c r="NNW15" s="4"/>
      <c r="NNX15" s="4"/>
      <c r="NNY15" s="4"/>
      <c r="NOC15" s="4"/>
      <c r="NOD15" s="4"/>
      <c r="NOE15" s="4"/>
      <c r="NOF15" s="4"/>
      <c r="NOG15" s="4"/>
      <c r="NOH15" s="4"/>
      <c r="NOI15" s="4"/>
      <c r="NOJ15" s="4"/>
      <c r="NOK15" s="4"/>
      <c r="NOL15" s="4"/>
      <c r="NOM15" s="4"/>
      <c r="NON15" s="4"/>
      <c r="NOR15" s="4"/>
      <c r="NOS15" s="4"/>
      <c r="NOT15" s="4"/>
      <c r="NOU15" s="4"/>
      <c r="NOV15" s="4"/>
      <c r="NOW15" s="4"/>
      <c r="NOX15" s="4"/>
      <c r="NOY15" s="4"/>
      <c r="NOZ15" s="4"/>
      <c r="NPA15" s="4"/>
      <c r="NPB15" s="4"/>
      <c r="NPC15" s="4"/>
      <c r="NPG15" s="4"/>
      <c r="NPH15" s="4"/>
      <c r="NPI15" s="4"/>
      <c r="NPJ15" s="4"/>
      <c r="NPK15" s="4"/>
      <c r="NPL15" s="4"/>
      <c r="NPM15" s="4"/>
      <c r="NPN15" s="4"/>
      <c r="NPO15" s="4"/>
      <c r="NPP15" s="4"/>
      <c r="NPQ15" s="4"/>
      <c r="NPR15" s="4"/>
      <c r="NPV15" s="4"/>
      <c r="NPW15" s="4"/>
      <c r="NPX15" s="4"/>
      <c r="NPY15" s="4"/>
      <c r="NPZ15" s="4"/>
      <c r="NQA15" s="4"/>
      <c r="NQB15" s="4"/>
      <c r="NQC15" s="4"/>
      <c r="NQD15" s="4"/>
      <c r="NQE15" s="4"/>
      <c r="NQF15" s="4"/>
      <c r="NQG15" s="4"/>
      <c r="NQK15" s="4"/>
      <c r="NQL15" s="4"/>
      <c r="NQM15" s="4"/>
      <c r="NQN15" s="4"/>
      <c r="NQO15" s="4"/>
      <c r="NQP15" s="4"/>
      <c r="NQQ15" s="4"/>
      <c r="NQR15" s="4"/>
      <c r="NQS15" s="4"/>
      <c r="NQT15" s="4"/>
      <c r="NQU15" s="4"/>
      <c r="NQV15" s="4"/>
      <c r="NQZ15" s="4"/>
      <c r="NRA15" s="4"/>
      <c r="NRB15" s="4"/>
      <c r="NRC15" s="4"/>
      <c r="NRD15" s="4"/>
      <c r="NRE15" s="4"/>
      <c r="NRF15" s="4"/>
      <c r="NRG15" s="4"/>
      <c r="NRH15" s="4"/>
      <c r="NRI15" s="4"/>
      <c r="NRJ15" s="4"/>
      <c r="NRK15" s="4"/>
      <c r="NRO15" s="4"/>
      <c r="NRP15" s="4"/>
      <c r="NRQ15" s="4"/>
      <c r="NRR15" s="4"/>
      <c r="NRS15" s="4"/>
      <c r="NRT15" s="4"/>
      <c r="NRU15" s="4"/>
      <c r="NRV15" s="4"/>
      <c r="NRW15" s="4"/>
      <c r="NRX15" s="4"/>
      <c r="NRY15" s="4"/>
      <c r="NRZ15" s="4"/>
      <c r="NSD15" s="4"/>
      <c r="NSE15" s="4"/>
      <c r="NSF15" s="4"/>
      <c r="NSG15" s="4"/>
      <c r="NSH15" s="4"/>
      <c r="NSI15" s="4"/>
      <c r="NSJ15" s="4"/>
      <c r="NSK15" s="4"/>
      <c r="NSL15" s="4"/>
      <c r="NSM15" s="4"/>
      <c r="NSN15" s="4"/>
      <c r="NSO15" s="4"/>
      <c r="NSS15" s="4"/>
      <c r="NST15" s="4"/>
      <c r="NSU15" s="4"/>
      <c r="NSV15" s="4"/>
      <c r="NSW15" s="4"/>
      <c r="NSX15" s="4"/>
      <c r="NSY15" s="4"/>
      <c r="NSZ15" s="4"/>
      <c r="NTA15" s="4"/>
      <c r="NTB15" s="4"/>
      <c r="NTC15" s="4"/>
      <c r="NTD15" s="4"/>
      <c r="NTH15" s="4"/>
      <c r="NTI15" s="4"/>
      <c r="NTJ15" s="4"/>
      <c r="NTK15" s="4"/>
      <c r="NTL15" s="4"/>
      <c r="NTM15" s="4"/>
      <c r="NTN15" s="4"/>
      <c r="NTO15" s="4"/>
      <c r="NTP15" s="4"/>
      <c r="NTQ15" s="4"/>
      <c r="NTR15" s="4"/>
      <c r="NTS15" s="4"/>
      <c r="NTW15" s="4"/>
      <c r="NTX15" s="4"/>
      <c r="NTY15" s="4"/>
      <c r="NTZ15" s="4"/>
      <c r="NUA15" s="4"/>
      <c r="NUB15" s="4"/>
      <c r="NUC15" s="4"/>
      <c r="NUD15" s="4"/>
      <c r="NUE15" s="4"/>
      <c r="NUF15" s="4"/>
      <c r="NUG15" s="4"/>
      <c r="NUH15" s="4"/>
      <c r="NUL15" s="4"/>
      <c r="NUM15" s="4"/>
      <c r="NUN15" s="4"/>
      <c r="NUO15" s="4"/>
      <c r="NUP15" s="4"/>
      <c r="NUQ15" s="4"/>
      <c r="NUR15" s="4"/>
      <c r="NUS15" s="4"/>
      <c r="NUT15" s="4"/>
      <c r="NUU15" s="4"/>
      <c r="NUV15" s="4"/>
      <c r="NUW15" s="4"/>
      <c r="NVA15" s="4"/>
      <c r="NVB15" s="4"/>
      <c r="NVC15" s="4"/>
      <c r="NVD15" s="4"/>
      <c r="NVE15" s="4"/>
      <c r="NVF15" s="4"/>
      <c r="NVG15" s="4"/>
      <c r="NVH15" s="4"/>
      <c r="NVI15" s="4"/>
      <c r="NVJ15" s="4"/>
      <c r="NVK15" s="4"/>
      <c r="NVL15" s="4"/>
      <c r="NVP15" s="4"/>
      <c r="NVQ15" s="4"/>
      <c r="NVR15" s="4"/>
      <c r="NVS15" s="4"/>
      <c r="NVT15" s="4"/>
      <c r="NVU15" s="4"/>
      <c r="NVV15" s="4"/>
      <c r="NVW15" s="4"/>
      <c r="NVX15" s="4"/>
      <c r="NVY15" s="4"/>
      <c r="NVZ15" s="4"/>
      <c r="NWA15" s="4"/>
      <c r="NWE15" s="4"/>
      <c r="NWF15" s="4"/>
      <c r="NWG15" s="4"/>
      <c r="NWH15" s="4"/>
      <c r="NWI15" s="4"/>
      <c r="NWJ15" s="4"/>
      <c r="NWK15" s="4"/>
      <c r="NWL15" s="4"/>
      <c r="NWM15" s="4"/>
      <c r="NWN15" s="4"/>
      <c r="NWO15" s="4"/>
      <c r="NWP15" s="4"/>
      <c r="NWT15" s="4"/>
      <c r="NWU15" s="4"/>
      <c r="NWV15" s="4"/>
      <c r="NWW15" s="4"/>
      <c r="NWX15" s="4"/>
      <c r="NWY15" s="4"/>
      <c r="NWZ15" s="4"/>
      <c r="NXA15" s="4"/>
      <c r="NXB15" s="4"/>
      <c r="NXC15" s="4"/>
      <c r="NXD15" s="4"/>
      <c r="NXE15" s="4"/>
      <c r="NXI15" s="4"/>
      <c r="NXJ15" s="4"/>
      <c r="NXK15" s="4"/>
      <c r="NXL15" s="4"/>
      <c r="NXM15" s="4"/>
      <c r="NXN15" s="4"/>
      <c r="NXO15" s="4"/>
      <c r="NXP15" s="4"/>
      <c r="NXQ15" s="4"/>
      <c r="NXR15" s="4"/>
      <c r="NXS15" s="4"/>
      <c r="NXT15" s="4"/>
      <c r="NXX15" s="4"/>
      <c r="NXY15" s="4"/>
      <c r="NXZ15" s="4"/>
      <c r="NYA15" s="4"/>
      <c r="NYB15" s="4"/>
      <c r="NYC15" s="4"/>
      <c r="NYD15" s="4"/>
      <c r="NYE15" s="4"/>
      <c r="NYF15" s="4"/>
      <c r="NYG15" s="4"/>
      <c r="NYH15" s="4"/>
      <c r="NYI15" s="4"/>
      <c r="NYM15" s="4"/>
      <c r="NYN15" s="4"/>
      <c r="NYO15" s="4"/>
      <c r="NYP15" s="4"/>
      <c r="NYQ15" s="4"/>
      <c r="NYR15" s="4"/>
      <c r="NYS15" s="4"/>
      <c r="NYT15" s="4"/>
      <c r="NYU15" s="4"/>
      <c r="NYV15" s="4"/>
      <c r="NYW15" s="4"/>
      <c r="NYX15" s="4"/>
      <c r="NZB15" s="4"/>
      <c r="NZC15" s="4"/>
      <c r="NZD15" s="4"/>
      <c r="NZE15" s="4"/>
      <c r="NZF15" s="4"/>
      <c r="NZG15" s="4"/>
      <c r="NZH15" s="4"/>
      <c r="NZI15" s="4"/>
      <c r="NZJ15" s="4"/>
      <c r="NZK15" s="4"/>
      <c r="NZL15" s="4"/>
      <c r="NZM15" s="4"/>
      <c r="NZQ15" s="4"/>
      <c r="NZR15" s="4"/>
      <c r="NZS15" s="4"/>
      <c r="NZT15" s="4"/>
      <c r="NZU15" s="4"/>
      <c r="NZV15" s="4"/>
      <c r="NZW15" s="4"/>
      <c r="NZX15" s="4"/>
      <c r="NZY15" s="4"/>
      <c r="NZZ15" s="4"/>
      <c r="OAA15" s="4"/>
      <c r="OAB15" s="4"/>
      <c r="OAF15" s="4"/>
      <c r="OAG15" s="4"/>
      <c r="OAH15" s="4"/>
      <c r="OAI15" s="4"/>
      <c r="OAJ15" s="4"/>
      <c r="OAK15" s="4"/>
      <c r="OAL15" s="4"/>
      <c r="OAM15" s="4"/>
      <c r="OAN15" s="4"/>
      <c r="OAO15" s="4"/>
      <c r="OAP15" s="4"/>
      <c r="OAQ15" s="4"/>
      <c r="OAU15" s="4"/>
      <c r="OAV15" s="4"/>
      <c r="OAW15" s="4"/>
      <c r="OAX15" s="4"/>
      <c r="OAY15" s="4"/>
      <c r="OAZ15" s="4"/>
      <c r="OBA15" s="4"/>
      <c r="OBB15" s="4"/>
      <c r="OBC15" s="4"/>
      <c r="OBD15" s="4"/>
      <c r="OBE15" s="4"/>
      <c r="OBF15" s="4"/>
      <c r="OBJ15" s="4"/>
      <c r="OBK15" s="4"/>
      <c r="OBL15" s="4"/>
      <c r="OBM15" s="4"/>
      <c r="OBN15" s="4"/>
      <c r="OBO15" s="4"/>
      <c r="OBP15" s="4"/>
      <c r="OBQ15" s="4"/>
      <c r="OBR15" s="4"/>
      <c r="OBS15" s="4"/>
      <c r="OBT15" s="4"/>
      <c r="OBU15" s="4"/>
      <c r="OBY15" s="4"/>
      <c r="OBZ15" s="4"/>
      <c r="OCA15" s="4"/>
      <c r="OCB15" s="4"/>
      <c r="OCC15" s="4"/>
      <c r="OCD15" s="4"/>
      <c r="OCE15" s="4"/>
      <c r="OCF15" s="4"/>
      <c r="OCG15" s="4"/>
      <c r="OCH15" s="4"/>
      <c r="OCI15" s="4"/>
      <c r="OCJ15" s="4"/>
      <c r="OCN15" s="4"/>
      <c r="OCO15" s="4"/>
      <c r="OCP15" s="4"/>
      <c r="OCQ15" s="4"/>
      <c r="OCR15" s="4"/>
      <c r="OCS15" s="4"/>
      <c r="OCT15" s="4"/>
      <c r="OCU15" s="4"/>
      <c r="OCV15" s="4"/>
      <c r="OCW15" s="4"/>
      <c r="OCX15" s="4"/>
      <c r="OCY15" s="4"/>
      <c r="ODC15" s="4"/>
      <c r="ODD15" s="4"/>
      <c r="ODE15" s="4"/>
      <c r="ODF15" s="4"/>
      <c r="ODG15" s="4"/>
      <c r="ODH15" s="4"/>
      <c r="ODI15" s="4"/>
      <c r="ODJ15" s="4"/>
      <c r="ODK15" s="4"/>
      <c r="ODL15" s="4"/>
      <c r="ODM15" s="4"/>
      <c r="ODN15" s="4"/>
      <c r="ODR15" s="4"/>
      <c r="ODS15" s="4"/>
      <c r="ODT15" s="4"/>
      <c r="ODU15" s="4"/>
      <c r="ODV15" s="4"/>
      <c r="ODW15" s="4"/>
      <c r="ODX15" s="4"/>
      <c r="ODY15" s="4"/>
      <c r="ODZ15" s="4"/>
      <c r="OEA15" s="4"/>
      <c r="OEB15" s="4"/>
      <c r="OEC15" s="4"/>
      <c r="OEG15" s="4"/>
      <c r="OEH15" s="4"/>
      <c r="OEI15" s="4"/>
      <c r="OEJ15" s="4"/>
      <c r="OEK15" s="4"/>
      <c r="OEL15" s="4"/>
      <c r="OEM15" s="4"/>
      <c r="OEN15" s="4"/>
      <c r="OEO15" s="4"/>
      <c r="OEP15" s="4"/>
      <c r="OEQ15" s="4"/>
      <c r="OER15" s="4"/>
      <c r="OEV15" s="4"/>
      <c r="OEW15" s="4"/>
      <c r="OEX15" s="4"/>
      <c r="OEY15" s="4"/>
      <c r="OEZ15" s="4"/>
      <c r="OFA15" s="4"/>
      <c r="OFB15" s="4"/>
      <c r="OFC15" s="4"/>
      <c r="OFD15" s="4"/>
      <c r="OFE15" s="4"/>
      <c r="OFF15" s="4"/>
      <c r="OFG15" s="4"/>
      <c r="OFK15" s="4"/>
      <c r="OFL15" s="4"/>
      <c r="OFM15" s="4"/>
      <c r="OFN15" s="4"/>
      <c r="OFO15" s="4"/>
      <c r="OFP15" s="4"/>
      <c r="OFQ15" s="4"/>
      <c r="OFR15" s="4"/>
      <c r="OFS15" s="4"/>
      <c r="OFT15" s="4"/>
      <c r="OFU15" s="4"/>
      <c r="OFV15" s="4"/>
      <c r="OFZ15" s="4"/>
      <c r="OGA15" s="4"/>
      <c r="OGB15" s="4"/>
      <c r="OGC15" s="4"/>
      <c r="OGD15" s="4"/>
      <c r="OGE15" s="4"/>
      <c r="OGF15" s="4"/>
      <c r="OGG15" s="4"/>
      <c r="OGH15" s="4"/>
      <c r="OGI15" s="4"/>
      <c r="OGJ15" s="4"/>
      <c r="OGK15" s="4"/>
      <c r="OGO15" s="4"/>
      <c r="OGP15" s="4"/>
      <c r="OGQ15" s="4"/>
      <c r="OGR15" s="4"/>
      <c r="OGS15" s="4"/>
      <c r="OGT15" s="4"/>
      <c r="OGU15" s="4"/>
      <c r="OGV15" s="4"/>
      <c r="OGW15" s="4"/>
      <c r="OGX15" s="4"/>
      <c r="OGY15" s="4"/>
      <c r="OGZ15" s="4"/>
      <c r="OHD15" s="4"/>
      <c r="OHE15" s="4"/>
      <c r="OHF15" s="4"/>
      <c r="OHG15" s="4"/>
      <c r="OHH15" s="4"/>
      <c r="OHI15" s="4"/>
      <c r="OHJ15" s="4"/>
      <c r="OHK15" s="4"/>
      <c r="OHL15" s="4"/>
      <c r="OHM15" s="4"/>
      <c r="OHN15" s="4"/>
      <c r="OHO15" s="4"/>
      <c r="OHS15" s="4"/>
      <c r="OHT15" s="4"/>
      <c r="OHU15" s="4"/>
      <c r="OHV15" s="4"/>
      <c r="OHW15" s="4"/>
      <c r="OHX15" s="4"/>
      <c r="OHY15" s="4"/>
      <c r="OHZ15" s="4"/>
      <c r="OIA15" s="4"/>
      <c r="OIB15" s="4"/>
      <c r="OIC15" s="4"/>
      <c r="OID15" s="4"/>
      <c r="OIH15" s="4"/>
      <c r="OII15" s="4"/>
      <c r="OIJ15" s="4"/>
      <c r="OIK15" s="4"/>
      <c r="OIL15" s="4"/>
      <c r="OIM15" s="4"/>
      <c r="OIN15" s="4"/>
      <c r="OIO15" s="4"/>
      <c r="OIP15" s="4"/>
      <c r="OIQ15" s="4"/>
      <c r="OIR15" s="4"/>
      <c r="OIS15" s="4"/>
      <c r="OIW15" s="4"/>
      <c r="OIX15" s="4"/>
      <c r="OIY15" s="4"/>
      <c r="OIZ15" s="4"/>
      <c r="OJA15" s="4"/>
      <c r="OJB15" s="4"/>
      <c r="OJC15" s="4"/>
      <c r="OJD15" s="4"/>
      <c r="OJE15" s="4"/>
      <c r="OJF15" s="4"/>
      <c r="OJG15" s="4"/>
      <c r="OJH15" s="4"/>
      <c r="OJL15" s="4"/>
      <c r="OJM15" s="4"/>
      <c r="OJN15" s="4"/>
      <c r="OJO15" s="4"/>
      <c r="OJP15" s="4"/>
      <c r="OJQ15" s="4"/>
      <c r="OJR15" s="4"/>
      <c r="OJS15" s="4"/>
      <c r="OJT15" s="4"/>
      <c r="OJU15" s="4"/>
      <c r="OJV15" s="4"/>
      <c r="OJW15" s="4"/>
      <c r="OKA15" s="4"/>
      <c r="OKB15" s="4"/>
      <c r="OKC15" s="4"/>
      <c r="OKD15" s="4"/>
      <c r="OKE15" s="4"/>
      <c r="OKF15" s="4"/>
      <c r="OKG15" s="4"/>
      <c r="OKH15" s="4"/>
      <c r="OKI15" s="4"/>
      <c r="OKJ15" s="4"/>
      <c r="OKK15" s="4"/>
      <c r="OKL15" s="4"/>
      <c r="OKP15" s="4"/>
      <c r="OKQ15" s="4"/>
      <c r="OKR15" s="4"/>
      <c r="OKS15" s="4"/>
      <c r="OKT15" s="4"/>
      <c r="OKU15" s="4"/>
      <c r="OKV15" s="4"/>
      <c r="OKW15" s="4"/>
      <c r="OKX15" s="4"/>
      <c r="OKY15" s="4"/>
      <c r="OKZ15" s="4"/>
      <c r="OLA15" s="4"/>
      <c r="OLE15" s="4"/>
      <c r="OLF15" s="4"/>
      <c r="OLG15" s="4"/>
      <c r="OLH15" s="4"/>
      <c r="OLI15" s="4"/>
      <c r="OLJ15" s="4"/>
      <c r="OLK15" s="4"/>
      <c r="OLL15" s="4"/>
      <c r="OLM15" s="4"/>
      <c r="OLN15" s="4"/>
      <c r="OLO15" s="4"/>
      <c r="OLP15" s="4"/>
      <c r="OLT15" s="4"/>
      <c r="OLU15" s="4"/>
      <c r="OLV15" s="4"/>
      <c r="OLW15" s="4"/>
      <c r="OLX15" s="4"/>
      <c r="OLY15" s="4"/>
      <c r="OLZ15" s="4"/>
      <c r="OMA15" s="4"/>
      <c r="OMB15" s="4"/>
      <c r="OMC15" s="4"/>
      <c r="OMD15" s="4"/>
      <c r="OME15" s="4"/>
      <c r="OMI15" s="4"/>
      <c r="OMJ15" s="4"/>
      <c r="OMK15" s="4"/>
      <c r="OML15" s="4"/>
      <c r="OMM15" s="4"/>
      <c r="OMN15" s="4"/>
      <c r="OMO15" s="4"/>
      <c r="OMP15" s="4"/>
      <c r="OMQ15" s="4"/>
      <c r="OMR15" s="4"/>
      <c r="OMS15" s="4"/>
      <c r="OMT15" s="4"/>
      <c r="OMX15" s="4"/>
      <c r="OMY15" s="4"/>
      <c r="OMZ15" s="4"/>
      <c r="ONA15" s="4"/>
      <c r="ONB15" s="4"/>
      <c r="ONC15" s="4"/>
      <c r="OND15" s="4"/>
      <c r="ONE15" s="4"/>
      <c r="ONF15" s="4"/>
      <c r="ONG15" s="4"/>
      <c r="ONH15" s="4"/>
      <c r="ONI15" s="4"/>
      <c r="ONM15" s="4"/>
      <c r="ONN15" s="4"/>
      <c r="ONO15" s="4"/>
      <c r="ONP15" s="4"/>
      <c r="ONQ15" s="4"/>
      <c r="ONR15" s="4"/>
      <c r="ONS15" s="4"/>
      <c r="ONT15" s="4"/>
      <c r="ONU15" s="4"/>
      <c r="ONV15" s="4"/>
      <c r="ONW15" s="4"/>
      <c r="ONX15" s="4"/>
      <c r="OOB15" s="4"/>
      <c r="OOC15" s="4"/>
      <c r="OOD15" s="4"/>
      <c r="OOE15" s="4"/>
      <c r="OOF15" s="4"/>
      <c r="OOG15" s="4"/>
      <c r="OOH15" s="4"/>
      <c r="OOI15" s="4"/>
      <c r="OOJ15" s="4"/>
      <c r="OOK15" s="4"/>
      <c r="OOL15" s="4"/>
      <c r="OOM15" s="4"/>
      <c r="OOQ15" s="4"/>
      <c r="OOR15" s="4"/>
      <c r="OOS15" s="4"/>
      <c r="OOT15" s="4"/>
      <c r="OOU15" s="4"/>
      <c r="OOV15" s="4"/>
      <c r="OOW15" s="4"/>
      <c r="OOX15" s="4"/>
      <c r="OOY15" s="4"/>
      <c r="OOZ15" s="4"/>
      <c r="OPA15" s="4"/>
      <c r="OPB15" s="4"/>
      <c r="OPF15" s="4"/>
      <c r="OPG15" s="4"/>
      <c r="OPH15" s="4"/>
      <c r="OPI15" s="4"/>
      <c r="OPJ15" s="4"/>
      <c r="OPK15" s="4"/>
      <c r="OPL15" s="4"/>
      <c r="OPM15" s="4"/>
      <c r="OPN15" s="4"/>
      <c r="OPO15" s="4"/>
      <c r="OPP15" s="4"/>
      <c r="OPQ15" s="4"/>
      <c r="OPU15" s="4"/>
      <c r="OPV15" s="4"/>
      <c r="OPW15" s="4"/>
      <c r="OPX15" s="4"/>
      <c r="OPY15" s="4"/>
      <c r="OPZ15" s="4"/>
      <c r="OQA15" s="4"/>
      <c r="OQB15" s="4"/>
      <c r="OQC15" s="4"/>
      <c r="OQD15" s="4"/>
      <c r="OQE15" s="4"/>
      <c r="OQF15" s="4"/>
      <c r="OQJ15" s="4"/>
      <c r="OQK15" s="4"/>
      <c r="OQL15" s="4"/>
      <c r="OQM15" s="4"/>
      <c r="OQN15" s="4"/>
      <c r="OQO15" s="4"/>
      <c r="OQP15" s="4"/>
      <c r="OQQ15" s="4"/>
      <c r="OQR15" s="4"/>
      <c r="OQS15" s="4"/>
      <c r="OQT15" s="4"/>
      <c r="OQU15" s="4"/>
      <c r="OQY15" s="4"/>
      <c r="OQZ15" s="4"/>
      <c r="ORA15" s="4"/>
      <c r="ORB15" s="4"/>
      <c r="ORC15" s="4"/>
      <c r="ORD15" s="4"/>
      <c r="ORE15" s="4"/>
      <c r="ORF15" s="4"/>
      <c r="ORG15" s="4"/>
      <c r="ORH15" s="4"/>
      <c r="ORI15" s="4"/>
      <c r="ORJ15" s="4"/>
      <c r="ORN15" s="4"/>
      <c r="ORO15" s="4"/>
      <c r="ORP15" s="4"/>
      <c r="ORQ15" s="4"/>
      <c r="ORR15" s="4"/>
      <c r="ORS15" s="4"/>
      <c r="ORT15" s="4"/>
      <c r="ORU15" s="4"/>
      <c r="ORV15" s="4"/>
      <c r="ORW15" s="4"/>
      <c r="ORX15" s="4"/>
      <c r="ORY15" s="4"/>
      <c r="OSC15" s="4"/>
      <c r="OSD15" s="4"/>
      <c r="OSE15" s="4"/>
      <c r="OSF15" s="4"/>
      <c r="OSG15" s="4"/>
      <c r="OSH15" s="4"/>
      <c r="OSI15" s="4"/>
      <c r="OSJ15" s="4"/>
      <c r="OSK15" s="4"/>
      <c r="OSL15" s="4"/>
      <c r="OSM15" s="4"/>
      <c r="OSN15" s="4"/>
      <c r="OSR15" s="4"/>
      <c r="OSS15" s="4"/>
      <c r="OST15" s="4"/>
      <c r="OSU15" s="4"/>
      <c r="OSV15" s="4"/>
      <c r="OSW15" s="4"/>
      <c r="OSX15" s="4"/>
      <c r="OSY15" s="4"/>
      <c r="OSZ15" s="4"/>
      <c r="OTA15" s="4"/>
      <c r="OTB15" s="4"/>
      <c r="OTC15" s="4"/>
      <c r="OTG15" s="4"/>
      <c r="OTH15" s="4"/>
      <c r="OTI15" s="4"/>
      <c r="OTJ15" s="4"/>
      <c r="OTK15" s="4"/>
      <c r="OTL15" s="4"/>
      <c r="OTM15" s="4"/>
      <c r="OTN15" s="4"/>
      <c r="OTO15" s="4"/>
      <c r="OTP15" s="4"/>
      <c r="OTQ15" s="4"/>
      <c r="OTR15" s="4"/>
      <c r="OTV15" s="4"/>
      <c r="OTW15" s="4"/>
      <c r="OTX15" s="4"/>
      <c r="OTY15" s="4"/>
      <c r="OTZ15" s="4"/>
      <c r="OUA15" s="4"/>
      <c r="OUB15" s="4"/>
      <c r="OUC15" s="4"/>
      <c r="OUD15" s="4"/>
      <c r="OUE15" s="4"/>
      <c r="OUF15" s="4"/>
      <c r="OUG15" s="4"/>
      <c r="OUK15" s="4"/>
      <c r="OUL15" s="4"/>
      <c r="OUM15" s="4"/>
      <c r="OUN15" s="4"/>
      <c r="OUO15" s="4"/>
      <c r="OUP15" s="4"/>
      <c r="OUQ15" s="4"/>
      <c r="OUR15" s="4"/>
      <c r="OUS15" s="4"/>
      <c r="OUT15" s="4"/>
      <c r="OUU15" s="4"/>
      <c r="OUV15" s="4"/>
      <c r="OUZ15" s="4"/>
      <c r="OVA15" s="4"/>
      <c r="OVB15" s="4"/>
      <c r="OVC15" s="4"/>
      <c r="OVD15" s="4"/>
      <c r="OVE15" s="4"/>
      <c r="OVF15" s="4"/>
      <c r="OVG15" s="4"/>
      <c r="OVH15" s="4"/>
      <c r="OVI15" s="4"/>
      <c r="OVJ15" s="4"/>
      <c r="OVK15" s="4"/>
      <c r="OVO15" s="4"/>
      <c r="OVP15" s="4"/>
      <c r="OVQ15" s="4"/>
      <c r="OVR15" s="4"/>
      <c r="OVS15" s="4"/>
      <c r="OVT15" s="4"/>
      <c r="OVU15" s="4"/>
      <c r="OVV15" s="4"/>
      <c r="OVW15" s="4"/>
      <c r="OVX15" s="4"/>
      <c r="OVY15" s="4"/>
      <c r="OVZ15" s="4"/>
      <c r="OWD15" s="4"/>
      <c r="OWE15" s="4"/>
      <c r="OWF15" s="4"/>
      <c r="OWG15" s="4"/>
      <c r="OWH15" s="4"/>
      <c r="OWI15" s="4"/>
      <c r="OWJ15" s="4"/>
      <c r="OWK15" s="4"/>
      <c r="OWL15" s="4"/>
      <c r="OWM15" s="4"/>
      <c r="OWN15" s="4"/>
      <c r="OWO15" s="4"/>
      <c r="OWS15" s="4"/>
      <c r="OWT15" s="4"/>
      <c r="OWU15" s="4"/>
      <c r="OWV15" s="4"/>
      <c r="OWW15" s="4"/>
      <c r="OWX15" s="4"/>
      <c r="OWY15" s="4"/>
      <c r="OWZ15" s="4"/>
      <c r="OXA15" s="4"/>
      <c r="OXB15" s="4"/>
      <c r="OXC15" s="4"/>
      <c r="OXD15" s="4"/>
      <c r="OXH15" s="4"/>
      <c r="OXI15" s="4"/>
      <c r="OXJ15" s="4"/>
      <c r="OXK15" s="4"/>
      <c r="OXL15" s="4"/>
      <c r="OXM15" s="4"/>
      <c r="OXN15" s="4"/>
      <c r="OXO15" s="4"/>
      <c r="OXP15" s="4"/>
      <c r="OXQ15" s="4"/>
      <c r="OXR15" s="4"/>
      <c r="OXS15" s="4"/>
      <c r="OXW15" s="4"/>
      <c r="OXX15" s="4"/>
      <c r="OXY15" s="4"/>
      <c r="OXZ15" s="4"/>
      <c r="OYA15" s="4"/>
      <c r="OYB15" s="4"/>
      <c r="OYC15" s="4"/>
      <c r="OYD15" s="4"/>
      <c r="OYE15" s="4"/>
      <c r="OYF15" s="4"/>
      <c r="OYG15" s="4"/>
      <c r="OYH15" s="4"/>
      <c r="OYL15" s="4"/>
      <c r="OYM15" s="4"/>
      <c r="OYN15" s="4"/>
      <c r="OYO15" s="4"/>
      <c r="OYP15" s="4"/>
      <c r="OYQ15" s="4"/>
      <c r="OYR15" s="4"/>
      <c r="OYS15" s="4"/>
      <c r="OYT15" s="4"/>
      <c r="OYU15" s="4"/>
      <c r="OYV15" s="4"/>
      <c r="OYW15" s="4"/>
      <c r="OZA15" s="4"/>
      <c r="OZB15" s="4"/>
      <c r="OZC15" s="4"/>
      <c r="OZD15" s="4"/>
      <c r="OZE15" s="4"/>
      <c r="OZF15" s="4"/>
      <c r="OZG15" s="4"/>
      <c r="OZH15" s="4"/>
      <c r="OZI15" s="4"/>
      <c r="OZJ15" s="4"/>
      <c r="OZK15" s="4"/>
      <c r="OZL15" s="4"/>
      <c r="OZP15" s="4"/>
      <c r="OZQ15" s="4"/>
      <c r="OZR15" s="4"/>
      <c r="OZS15" s="4"/>
      <c r="OZT15" s="4"/>
      <c r="OZU15" s="4"/>
      <c r="OZV15" s="4"/>
      <c r="OZW15" s="4"/>
      <c r="OZX15" s="4"/>
      <c r="OZY15" s="4"/>
      <c r="OZZ15" s="4"/>
      <c r="PAA15" s="4"/>
      <c r="PAE15" s="4"/>
      <c r="PAF15" s="4"/>
      <c r="PAG15" s="4"/>
      <c r="PAH15" s="4"/>
      <c r="PAI15" s="4"/>
      <c r="PAJ15" s="4"/>
      <c r="PAK15" s="4"/>
      <c r="PAL15" s="4"/>
      <c r="PAM15" s="4"/>
      <c r="PAN15" s="4"/>
      <c r="PAO15" s="4"/>
      <c r="PAP15" s="4"/>
      <c r="PAT15" s="4"/>
      <c r="PAU15" s="4"/>
      <c r="PAV15" s="4"/>
      <c r="PAW15" s="4"/>
      <c r="PAX15" s="4"/>
      <c r="PAY15" s="4"/>
      <c r="PAZ15" s="4"/>
      <c r="PBA15" s="4"/>
      <c r="PBB15" s="4"/>
      <c r="PBC15" s="4"/>
      <c r="PBD15" s="4"/>
      <c r="PBE15" s="4"/>
      <c r="PBI15" s="4"/>
      <c r="PBJ15" s="4"/>
      <c r="PBK15" s="4"/>
      <c r="PBL15" s="4"/>
      <c r="PBM15" s="4"/>
      <c r="PBN15" s="4"/>
      <c r="PBO15" s="4"/>
      <c r="PBP15" s="4"/>
      <c r="PBQ15" s="4"/>
      <c r="PBR15" s="4"/>
      <c r="PBS15" s="4"/>
      <c r="PBT15" s="4"/>
      <c r="PBX15" s="4"/>
      <c r="PBY15" s="4"/>
      <c r="PBZ15" s="4"/>
      <c r="PCA15" s="4"/>
      <c r="PCB15" s="4"/>
      <c r="PCC15" s="4"/>
      <c r="PCD15" s="4"/>
      <c r="PCE15" s="4"/>
      <c r="PCF15" s="4"/>
      <c r="PCG15" s="4"/>
      <c r="PCH15" s="4"/>
      <c r="PCI15" s="4"/>
      <c r="PCM15" s="4"/>
      <c r="PCN15" s="4"/>
      <c r="PCO15" s="4"/>
      <c r="PCP15" s="4"/>
      <c r="PCQ15" s="4"/>
      <c r="PCR15" s="4"/>
      <c r="PCS15" s="4"/>
      <c r="PCT15" s="4"/>
      <c r="PCU15" s="4"/>
      <c r="PCV15" s="4"/>
      <c r="PCW15" s="4"/>
      <c r="PCX15" s="4"/>
      <c r="PDB15" s="4"/>
      <c r="PDC15" s="4"/>
      <c r="PDD15" s="4"/>
      <c r="PDE15" s="4"/>
      <c r="PDF15" s="4"/>
      <c r="PDG15" s="4"/>
      <c r="PDH15" s="4"/>
      <c r="PDI15" s="4"/>
      <c r="PDJ15" s="4"/>
      <c r="PDK15" s="4"/>
      <c r="PDL15" s="4"/>
      <c r="PDM15" s="4"/>
      <c r="PDQ15" s="4"/>
      <c r="PDR15" s="4"/>
      <c r="PDS15" s="4"/>
      <c r="PDT15" s="4"/>
      <c r="PDU15" s="4"/>
      <c r="PDV15" s="4"/>
      <c r="PDW15" s="4"/>
      <c r="PDX15" s="4"/>
      <c r="PDY15" s="4"/>
      <c r="PDZ15" s="4"/>
      <c r="PEA15" s="4"/>
      <c r="PEB15" s="4"/>
      <c r="PEF15" s="4"/>
      <c r="PEG15" s="4"/>
      <c r="PEH15" s="4"/>
      <c r="PEI15" s="4"/>
      <c r="PEJ15" s="4"/>
      <c r="PEK15" s="4"/>
      <c r="PEL15" s="4"/>
      <c r="PEM15" s="4"/>
      <c r="PEN15" s="4"/>
      <c r="PEO15" s="4"/>
      <c r="PEP15" s="4"/>
      <c r="PEQ15" s="4"/>
      <c r="PEU15" s="4"/>
      <c r="PEV15" s="4"/>
      <c r="PEW15" s="4"/>
      <c r="PEX15" s="4"/>
      <c r="PEY15" s="4"/>
      <c r="PEZ15" s="4"/>
      <c r="PFA15" s="4"/>
      <c r="PFB15" s="4"/>
      <c r="PFC15" s="4"/>
      <c r="PFD15" s="4"/>
      <c r="PFE15" s="4"/>
      <c r="PFF15" s="4"/>
      <c r="PFJ15" s="4"/>
      <c r="PFK15" s="4"/>
      <c r="PFL15" s="4"/>
      <c r="PFM15" s="4"/>
      <c r="PFN15" s="4"/>
      <c r="PFO15" s="4"/>
      <c r="PFP15" s="4"/>
      <c r="PFQ15" s="4"/>
      <c r="PFR15" s="4"/>
      <c r="PFS15" s="4"/>
      <c r="PFT15" s="4"/>
      <c r="PFU15" s="4"/>
      <c r="PFY15" s="4"/>
      <c r="PFZ15" s="4"/>
      <c r="PGA15" s="4"/>
      <c r="PGB15" s="4"/>
      <c r="PGC15" s="4"/>
      <c r="PGD15" s="4"/>
      <c r="PGE15" s="4"/>
      <c r="PGF15" s="4"/>
      <c r="PGG15" s="4"/>
      <c r="PGH15" s="4"/>
      <c r="PGI15" s="4"/>
      <c r="PGJ15" s="4"/>
      <c r="PGN15" s="4"/>
      <c r="PGO15" s="4"/>
      <c r="PGP15" s="4"/>
      <c r="PGQ15" s="4"/>
      <c r="PGR15" s="4"/>
      <c r="PGS15" s="4"/>
      <c r="PGT15" s="4"/>
      <c r="PGU15" s="4"/>
      <c r="PGV15" s="4"/>
      <c r="PGW15" s="4"/>
      <c r="PGX15" s="4"/>
      <c r="PGY15" s="4"/>
      <c r="PHC15" s="4"/>
      <c r="PHD15" s="4"/>
      <c r="PHE15" s="4"/>
      <c r="PHF15" s="4"/>
      <c r="PHG15" s="4"/>
      <c r="PHH15" s="4"/>
      <c r="PHI15" s="4"/>
      <c r="PHJ15" s="4"/>
      <c r="PHK15" s="4"/>
      <c r="PHL15" s="4"/>
      <c r="PHM15" s="4"/>
      <c r="PHN15" s="4"/>
      <c r="PHR15" s="4"/>
      <c r="PHS15" s="4"/>
      <c r="PHT15" s="4"/>
      <c r="PHU15" s="4"/>
      <c r="PHV15" s="4"/>
      <c r="PHW15" s="4"/>
      <c r="PHX15" s="4"/>
      <c r="PHY15" s="4"/>
      <c r="PHZ15" s="4"/>
      <c r="PIA15" s="4"/>
      <c r="PIB15" s="4"/>
      <c r="PIC15" s="4"/>
      <c r="PIG15" s="4"/>
      <c r="PIH15" s="4"/>
      <c r="PII15" s="4"/>
      <c r="PIJ15" s="4"/>
      <c r="PIK15" s="4"/>
      <c r="PIL15" s="4"/>
      <c r="PIM15" s="4"/>
      <c r="PIN15" s="4"/>
      <c r="PIO15" s="4"/>
      <c r="PIP15" s="4"/>
      <c r="PIQ15" s="4"/>
      <c r="PIR15" s="4"/>
      <c r="PIV15" s="4"/>
      <c r="PIW15" s="4"/>
      <c r="PIX15" s="4"/>
      <c r="PIY15" s="4"/>
      <c r="PIZ15" s="4"/>
      <c r="PJA15" s="4"/>
      <c r="PJB15" s="4"/>
      <c r="PJC15" s="4"/>
      <c r="PJD15" s="4"/>
      <c r="PJE15" s="4"/>
      <c r="PJF15" s="4"/>
      <c r="PJG15" s="4"/>
      <c r="PJK15" s="4"/>
      <c r="PJL15" s="4"/>
      <c r="PJM15" s="4"/>
      <c r="PJN15" s="4"/>
      <c r="PJO15" s="4"/>
      <c r="PJP15" s="4"/>
      <c r="PJQ15" s="4"/>
      <c r="PJR15" s="4"/>
      <c r="PJS15" s="4"/>
      <c r="PJT15" s="4"/>
      <c r="PJU15" s="4"/>
      <c r="PJV15" s="4"/>
      <c r="PJZ15" s="4"/>
      <c r="PKA15" s="4"/>
      <c r="PKB15" s="4"/>
      <c r="PKC15" s="4"/>
      <c r="PKD15" s="4"/>
      <c r="PKE15" s="4"/>
      <c r="PKF15" s="4"/>
      <c r="PKG15" s="4"/>
      <c r="PKH15" s="4"/>
      <c r="PKI15" s="4"/>
      <c r="PKJ15" s="4"/>
      <c r="PKK15" s="4"/>
      <c r="PKO15" s="4"/>
      <c r="PKP15" s="4"/>
      <c r="PKQ15" s="4"/>
      <c r="PKR15" s="4"/>
      <c r="PKS15" s="4"/>
      <c r="PKT15" s="4"/>
      <c r="PKU15" s="4"/>
      <c r="PKV15" s="4"/>
      <c r="PKW15" s="4"/>
      <c r="PKX15" s="4"/>
      <c r="PKY15" s="4"/>
      <c r="PKZ15" s="4"/>
      <c r="PLD15" s="4"/>
      <c r="PLE15" s="4"/>
      <c r="PLF15" s="4"/>
      <c r="PLG15" s="4"/>
      <c r="PLH15" s="4"/>
      <c r="PLI15" s="4"/>
      <c r="PLJ15" s="4"/>
      <c r="PLK15" s="4"/>
      <c r="PLL15" s="4"/>
      <c r="PLM15" s="4"/>
      <c r="PLN15" s="4"/>
      <c r="PLO15" s="4"/>
      <c r="PLS15" s="4"/>
      <c r="PLT15" s="4"/>
      <c r="PLU15" s="4"/>
      <c r="PLV15" s="4"/>
      <c r="PLW15" s="4"/>
      <c r="PLX15" s="4"/>
      <c r="PLY15" s="4"/>
      <c r="PLZ15" s="4"/>
      <c r="PMA15" s="4"/>
      <c r="PMB15" s="4"/>
      <c r="PMC15" s="4"/>
      <c r="PMD15" s="4"/>
      <c r="PMH15" s="4"/>
      <c r="PMI15" s="4"/>
      <c r="PMJ15" s="4"/>
      <c r="PMK15" s="4"/>
      <c r="PML15" s="4"/>
      <c r="PMM15" s="4"/>
      <c r="PMN15" s="4"/>
      <c r="PMO15" s="4"/>
      <c r="PMP15" s="4"/>
      <c r="PMQ15" s="4"/>
      <c r="PMR15" s="4"/>
      <c r="PMS15" s="4"/>
      <c r="PMW15" s="4"/>
      <c r="PMX15" s="4"/>
      <c r="PMY15" s="4"/>
      <c r="PMZ15" s="4"/>
      <c r="PNA15" s="4"/>
      <c r="PNB15" s="4"/>
      <c r="PNC15" s="4"/>
      <c r="PND15" s="4"/>
      <c r="PNE15" s="4"/>
      <c r="PNF15" s="4"/>
      <c r="PNG15" s="4"/>
      <c r="PNH15" s="4"/>
      <c r="PNL15" s="4"/>
      <c r="PNM15" s="4"/>
      <c r="PNN15" s="4"/>
      <c r="PNO15" s="4"/>
      <c r="PNP15" s="4"/>
      <c r="PNQ15" s="4"/>
      <c r="PNR15" s="4"/>
      <c r="PNS15" s="4"/>
      <c r="PNT15" s="4"/>
      <c r="PNU15" s="4"/>
      <c r="PNV15" s="4"/>
      <c r="PNW15" s="4"/>
      <c r="POA15" s="4"/>
      <c r="POB15" s="4"/>
      <c r="POC15" s="4"/>
      <c r="POD15" s="4"/>
      <c r="POE15" s="4"/>
      <c r="POF15" s="4"/>
      <c r="POG15" s="4"/>
      <c r="POH15" s="4"/>
      <c r="POI15" s="4"/>
      <c r="POJ15" s="4"/>
      <c r="POK15" s="4"/>
      <c r="POL15" s="4"/>
      <c r="POP15" s="4"/>
      <c r="POQ15" s="4"/>
      <c r="POR15" s="4"/>
      <c r="POS15" s="4"/>
      <c r="POT15" s="4"/>
      <c r="POU15" s="4"/>
      <c r="POV15" s="4"/>
      <c r="POW15" s="4"/>
      <c r="POX15" s="4"/>
      <c r="POY15" s="4"/>
      <c r="POZ15" s="4"/>
      <c r="PPA15" s="4"/>
      <c r="PPE15" s="4"/>
      <c r="PPF15" s="4"/>
      <c r="PPG15" s="4"/>
      <c r="PPH15" s="4"/>
      <c r="PPI15" s="4"/>
      <c r="PPJ15" s="4"/>
      <c r="PPK15" s="4"/>
      <c r="PPL15" s="4"/>
      <c r="PPM15" s="4"/>
      <c r="PPN15" s="4"/>
      <c r="PPO15" s="4"/>
      <c r="PPP15" s="4"/>
      <c r="PPT15" s="4"/>
      <c r="PPU15" s="4"/>
      <c r="PPV15" s="4"/>
      <c r="PPW15" s="4"/>
      <c r="PPX15" s="4"/>
      <c r="PPY15" s="4"/>
      <c r="PPZ15" s="4"/>
      <c r="PQA15" s="4"/>
      <c r="PQB15" s="4"/>
      <c r="PQC15" s="4"/>
      <c r="PQD15" s="4"/>
      <c r="PQE15" s="4"/>
      <c r="PQI15" s="4"/>
      <c r="PQJ15" s="4"/>
      <c r="PQK15" s="4"/>
      <c r="PQL15" s="4"/>
      <c r="PQM15" s="4"/>
      <c r="PQN15" s="4"/>
      <c r="PQO15" s="4"/>
      <c r="PQP15" s="4"/>
      <c r="PQQ15" s="4"/>
      <c r="PQR15" s="4"/>
      <c r="PQS15" s="4"/>
      <c r="PQT15" s="4"/>
      <c r="PQX15" s="4"/>
      <c r="PQY15" s="4"/>
      <c r="PQZ15" s="4"/>
      <c r="PRA15" s="4"/>
      <c r="PRB15" s="4"/>
      <c r="PRC15" s="4"/>
      <c r="PRD15" s="4"/>
      <c r="PRE15" s="4"/>
      <c r="PRF15" s="4"/>
      <c r="PRG15" s="4"/>
      <c r="PRH15" s="4"/>
      <c r="PRI15" s="4"/>
      <c r="PRM15" s="4"/>
      <c r="PRN15" s="4"/>
      <c r="PRO15" s="4"/>
      <c r="PRP15" s="4"/>
      <c r="PRQ15" s="4"/>
      <c r="PRR15" s="4"/>
      <c r="PRS15" s="4"/>
      <c r="PRT15" s="4"/>
      <c r="PRU15" s="4"/>
      <c r="PRV15" s="4"/>
      <c r="PRW15" s="4"/>
      <c r="PRX15" s="4"/>
      <c r="PSB15" s="4"/>
      <c r="PSC15" s="4"/>
      <c r="PSD15" s="4"/>
      <c r="PSE15" s="4"/>
      <c r="PSF15" s="4"/>
      <c r="PSG15" s="4"/>
      <c r="PSH15" s="4"/>
      <c r="PSI15" s="4"/>
      <c r="PSJ15" s="4"/>
      <c r="PSK15" s="4"/>
      <c r="PSL15" s="4"/>
      <c r="PSM15" s="4"/>
      <c r="PSQ15" s="4"/>
      <c r="PSR15" s="4"/>
      <c r="PSS15" s="4"/>
      <c r="PST15" s="4"/>
      <c r="PSU15" s="4"/>
      <c r="PSV15" s="4"/>
      <c r="PSW15" s="4"/>
      <c r="PSX15" s="4"/>
      <c r="PSY15" s="4"/>
      <c r="PSZ15" s="4"/>
      <c r="PTA15" s="4"/>
      <c r="PTB15" s="4"/>
      <c r="PTF15" s="4"/>
      <c r="PTG15" s="4"/>
      <c r="PTH15" s="4"/>
      <c r="PTI15" s="4"/>
      <c r="PTJ15" s="4"/>
      <c r="PTK15" s="4"/>
      <c r="PTL15" s="4"/>
      <c r="PTM15" s="4"/>
      <c r="PTN15" s="4"/>
      <c r="PTO15" s="4"/>
      <c r="PTP15" s="4"/>
      <c r="PTQ15" s="4"/>
      <c r="PTU15" s="4"/>
      <c r="PTV15" s="4"/>
      <c r="PTW15" s="4"/>
      <c r="PTX15" s="4"/>
      <c r="PTY15" s="4"/>
      <c r="PTZ15" s="4"/>
      <c r="PUA15" s="4"/>
      <c r="PUB15" s="4"/>
      <c r="PUC15" s="4"/>
      <c r="PUD15" s="4"/>
      <c r="PUE15" s="4"/>
      <c r="PUF15" s="4"/>
      <c r="PUJ15" s="4"/>
      <c r="PUK15" s="4"/>
      <c r="PUL15" s="4"/>
      <c r="PUM15" s="4"/>
      <c r="PUN15" s="4"/>
      <c r="PUO15" s="4"/>
      <c r="PUP15" s="4"/>
      <c r="PUQ15" s="4"/>
      <c r="PUR15" s="4"/>
      <c r="PUS15" s="4"/>
      <c r="PUT15" s="4"/>
      <c r="PUU15" s="4"/>
      <c r="PUY15" s="4"/>
      <c r="PUZ15" s="4"/>
      <c r="PVA15" s="4"/>
      <c r="PVB15" s="4"/>
      <c r="PVC15" s="4"/>
      <c r="PVD15" s="4"/>
      <c r="PVE15" s="4"/>
      <c r="PVF15" s="4"/>
      <c r="PVG15" s="4"/>
      <c r="PVH15" s="4"/>
      <c r="PVI15" s="4"/>
      <c r="PVJ15" s="4"/>
      <c r="PVN15" s="4"/>
      <c r="PVO15" s="4"/>
      <c r="PVP15" s="4"/>
      <c r="PVQ15" s="4"/>
      <c r="PVR15" s="4"/>
      <c r="PVS15" s="4"/>
      <c r="PVT15" s="4"/>
      <c r="PVU15" s="4"/>
      <c r="PVV15" s="4"/>
      <c r="PVW15" s="4"/>
      <c r="PVX15" s="4"/>
      <c r="PVY15" s="4"/>
      <c r="PWC15" s="4"/>
      <c r="PWD15" s="4"/>
      <c r="PWE15" s="4"/>
      <c r="PWF15" s="4"/>
      <c r="PWG15" s="4"/>
      <c r="PWH15" s="4"/>
      <c r="PWI15" s="4"/>
      <c r="PWJ15" s="4"/>
      <c r="PWK15" s="4"/>
      <c r="PWL15" s="4"/>
      <c r="PWM15" s="4"/>
      <c r="PWN15" s="4"/>
      <c r="PWR15" s="4"/>
      <c r="PWS15" s="4"/>
      <c r="PWT15" s="4"/>
      <c r="PWU15" s="4"/>
      <c r="PWV15" s="4"/>
      <c r="PWW15" s="4"/>
      <c r="PWX15" s="4"/>
      <c r="PWY15" s="4"/>
      <c r="PWZ15" s="4"/>
      <c r="PXA15" s="4"/>
      <c r="PXB15" s="4"/>
      <c r="PXC15" s="4"/>
      <c r="PXG15" s="4"/>
      <c r="PXH15" s="4"/>
      <c r="PXI15" s="4"/>
      <c r="PXJ15" s="4"/>
      <c r="PXK15" s="4"/>
      <c r="PXL15" s="4"/>
      <c r="PXM15" s="4"/>
      <c r="PXN15" s="4"/>
      <c r="PXO15" s="4"/>
      <c r="PXP15" s="4"/>
      <c r="PXQ15" s="4"/>
      <c r="PXR15" s="4"/>
      <c r="PXV15" s="4"/>
      <c r="PXW15" s="4"/>
      <c r="PXX15" s="4"/>
      <c r="PXY15" s="4"/>
      <c r="PXZ15" s="4"/>
      <c r="PYA15" s="4"/>
      <c r="PYB15" s="4"/>
      <c r="PYC15" s="4"/>
      <c r="PYD15" s="4"/>
      <c r="PYE15" s="4"/>
      <c r="PYF15" s="4"/>
      <c r="PYG15" s="4"/>
      <c r="PYK15" s="4"/>
      <c r="PYL15" s="4"/>
      <c r="PYM15" s="4"/>
      <c r="PYN15" s="4"/>
      <c r="PYO15" s="4"/>
      <c r="PYP15" s="4"/>
      <c r="PYQ15" s="4"/>
      <c r="PYR15" s="4"/>
      <c r="PYS15" s="4"/>
      <c r="PYT15" s="4"/>
      <c r="PYU15" s="4"/>
      <c r="PYV15" s="4"/>
      <c r="PYZ15" s="4"/>
      <c r="PZA15" s="4"/>
      <c r="PZB15" s="4"/>
      <c r="PZC15" s="4"/>
      <c r="PZD15" s="4"/>
      <c r="PZE15" s="4"/>
      <c r="PZF15" s="4"/>
      <c r="PZG15" s="4"/>
      <c r="PZH15" s="4"/>
      <c r="PZI15" s="4"/>
      <c r="PZJ15" s="4"/>
      <c r="PZK15" s="4"/>
      <c r="PZO15" s="4"/>
      <c r="PZP15" s="4"/>
      <c r="PZQ15" s="4"/>
      <c r="PZR15" s="4"/>
      <c r="PZS15" s="4"/>
      <c r="PZT15" s="4"/>
      <c r="PZU15" s="4"/>
      <c r="PZV15" s="4"/>
      <c r="PZW15" s="4"/>
      <c r="PZX15" s="4"/>
      <c r="PZY15" s="4"/>
      <c r="PZZ15" s="4"/>
      <c r="QAD15" s="4"/>
      <c r="QAE15" s="4"/>
      <c r="QAF15" s="4"/>
      <c r="QAG15" s="4"/>
      <c r="QAH15" s="4"/>
      <c r="QAI15" s="4"/>
      <c r="QAJ15" s="4"/>
      <c r="QAK15" s="4"/>
      <c r="QAL15" s="4"/>
      <c r="QAM15" s="4"/>
      <c r="QAN15" s="4"/>
      <c r="QAO15" s="4"/>
      <c r="QAS15" s="4"/>
      <c r="QAT15" s="4"/>
      <c r="QAU15" s="4"/>
      <c r="QAV15" s="4"/>
      <c r="QAW15" s="4"/>
      <c r="QAX15" s="4"/>
      <c r="QAY15" s="4"/>
      <c r="QAZ15" s="4"/>
      <c r="QBA15" s="4"/>
      <c r="QBB15" s="4"/>
      <c r="QBC15" s="4"/>
      <c r="QBD15" s="4"/>
      <c r="QBH15" s="4"/>
      <c r="QBI15" s="4"/>
      <c r="QBJ15" s="4"/>
      <c r="QBK15" s="4"/>
      <c r="QBL15" s="4"/>
      <c r="QBM15" s="4"/>
      <c r="QBN15" s="4"/>
      <c r="QBO15" s="4"/>
      <c r="QBP15" s="4"/>
      <c r="QBQ15" s="4"/>
      <c r="QBR15" s="4"/>
      <c r="QBS15" s="4"/>
      <c r="QBW15" s="4"/>
      <c r="QBX15" s="4"/>
      <c r="QBY15" s="4"/>
      <c r="QBZ15" s="4"/>
      <c r="QCA15" s="4"/>
      <c r="QCB15" s="4"/>
      <c r="QCC15" s="4"/>
      <c r="QCD15" s="4"/>
      <c r="QCE15" s="4"/>
      <c r="QCF15" s="4"/>
      <c r="QCG15" s="4"/>
      <c r="QCH15" s="4"/>
      <c r="QCL15" s="4"/>
      <c r="QCM15" s="4"/>
      <c r="QCN15" s="4"/>
      <c r="QCO15" s="4"/>
      <c r="QCP15" s="4"/>
      <c r="QCQ15" s="4"/>
      <c r="QCR15" s="4"/>
      <c r="QCS15" s="4"/>
      <c r="QCT15" s="4"/>
      <c r="QCU15" s="4"/>
      <c r="QCV15" s="4"/>
      <c r="QCW15" s="4"/>
      <c r="QDA15" s="4"/>
      <c r="QDB15" s="4"/>
      <c r="QDC15" s="4"/>
      <c r="QDD15" s="4"/>
      <c r="QDE15" s="4"/>
      <c r="QDF15" s="4"/>
      <c r="QDG15" s="4"/>
      <c r="QDH15" s="4"/>
      <c r="QDI15" s="4"/>
      <c r="QDJ15" s="4"/>
      <c r="QDK15" s="4"/>
      <c r="QDL15" s="4"/>
      <c r="QDP15" s="4"/>
      <c r="QDQ15" s="4"/>
      <c r="QDR15" s="4"/>
      <c r="QDS15" s="4"/>
      <c r="QDT15" s="4"/>
      <c r="QDU15" s="4"/>
      <c r="QDV15" s="4"/>
      <c r="QDW15" s="4"/>
      <c r="QDX15" s="4"/>
      <c r="QDY15" s="4"/>
      <c r="QDZ15" s="4"/>
      <c r="QEA15" s="4"/>
      <c r="QEE15" s="4"/>
      <c r="QEF15" s="4"/>
      <c r="QEG15" s="4"/>
      <c r="QEH15" s="4"/>
      <c r="QEI15" s="4"/>
      <c r="QEJ15" s="4"/>
      <c r="QEK15" s="4"/>
      <c r="QEL15" s="4"/>
      <c r="QEM15" s="4"/>
      <c r="QEN15" s="4"/>
      <c r="QEO15" s="4"/>
      <c r="QEP15" s="4"/>
      <c r="QET15" s="4"/>
      <c r="QEU15" s="4"/>
      <c r="QEV15" s="4"/>
      <c r="QEW15" s="4"/>
      <c r="QEX15" s="4"/>
      <c r="QEY15" s="4"/>
      <c r="QEZ15" s="4"/>
      <c r="QFA15" s="4"/>
      <c r="QFB15" s="4"/>
      <c r="QFC15" s="4"/>
      <c r="QFD15" s="4"/>
      <c r="QFE15" s="4"/>
      <c r="QFI15" s="4"/>
      <c r="QFJ15" s="4"/>
      <c r="QFK15" s="4"/>
      <c r="QFL15" s="4"/>
      <c r="QFM15" s="4"/>
      <c r="QFN15" s="4"/>
      <c r="QFO15" s="4"/>
      <c r="QFP15" s="4"/>
      <c r="QFQ15" s="4"/>
      <c r="QFR15" s="4"/>
      <c r="QFS15" s="4"/>
      <c r="QFT15" s="4"/>
      <c r="QFX15" s="4"/>
      <c r="QFY15" s="4"/>
      <c r="QFZ15" s="4"/>
      <c r="QGA15" s="4"/>
      <c r="QGB15" s="4"/>
      <c r="QGC15" s="4"/>
      <c r="QGD15" s="4"/>
      <c r="QGE15" s="4"/>
      <c r="QGF15" s="4"/>
      <c r="QGG15" s="4"/>
      <c r="QGH15" s="4"/>
      <c r="QGI15" s="4"/>
      <c r="QGM15" s="4"/>
      <c r="QGN15" s="4"/>
      <c r="QGO15" s="4"/>
      <c r="QGP15" s="4"/>
      <c r="QGQ15" s="4"/>
      <c r="QGR15" s="4"/>
      <c r="QGS15" s="4"/>
      <c r="QGT15" s="4"/>
      <c r="QGU15" s="4"/>
      <c r="QGV15" s="4"/>
      <c r="QGW15" s="4"/>
      <c r="QGX15" s="4"/>
      <c r="QHB15" s="4"/>
      <c r="QHC15" s="4"/>
      <c r="QHD15" s="4"/>
      <c r="QHE15" s="4"/>
      <c r="QHF15" s="4"/>
      <c r="QHG15" s="4"/>
      <c r="QHH15" s="4"/>
      <c r="QHI15" s="4"/>
      <c r="QHJ15" s="4"/>
      <c r="QHK15" s="4"/>
      <c r="QHL15" s="4"/>
      <c r="QHM15" s="4"/>
      <c r="QHQ15" s="4"/>
      <c r="QHR15" s="4"/>
      <c r="QHS15" s="4"/>
      <c r="QHT15" s="4"/>
      <c r="QHU15" s="4"/>
      <c r="QHV15" s="4"/>
      <c r="QHW15" s="4"/>
      <c r="QHX15" s="4"/>
      <c r="QHY15" s="4"/>
      <c r="QHZ15" s="4"/>
      <c r="QIA15" s="4"/>
      <c r="QIB15" s="4"/>
      <c r="QIF15" s="4"/>
      <c r="QIG15" s="4"/>
      <c r="QIH15" s="4"/>
      <c r="QII15" s="4"/>
      <c r="QIJ15" s="4"/>
      <c r="QIK15" s="4"/>
      <c r="QIL15" s="4"/>
      <c r="QIM15" s="4"/>
      <c r="QIN15" s="4"/>
      <c r="QIO15" s="4"/>
      <c r="QIP15" s="4"/>
      <c r="QIQ15" s="4"/>
      <c r="QIU15" s="4"/>
      <c r="QIV15" s="4"/>
      <c r="QIW15" s="4"/>
      <c r="QIX15" s="4"/>
      <c r="QIY15" s="4"/>
      <c r="QIZ15" s="4"/>
      <c r="QJA15" s="4"/>
      <c r="QJB15" s="4"/>
      <c r="QJC15" s="4"/>
      <c r="QJD15" s="4"/>
      <c r="QJE15" s="4"/>
      <c r="QJF15" s="4"/>
      <c r="QJJ15" s="4"/>
      <c r="QJK15" s="4"/>
      <c r="QJL15" s="4"/>
      <c r="QJM15" s="4"/>
      <c r="QJN15" s="4"/>
      <c r="QJO15" s="4"/>
      <c r="QJP15" s="4"/>
      <c r="QJQ15" s="4"/>
      <c r="QJR15" s="4"/>
      <c r="QJS15" s="4"/>
      <c r="QJT15" s="4"/>
      <c r="QJU15" s="4"/>
      <c r="QJY15" s="4"/>
      <c r="QJZ15" s="4"/>
      <c r="QKA15" s="4"/>
      <c r="QKB15" s="4"/>
      <c r="QKC15" s="4"/>
      <c r="QKD15" s="4"/>
      <c r="QKE15" s="4"/>
      <c r="QKF15" s="4"/>
      <c r="QKG15" s="4"/>
      <c r="QKH15" s="4"/>
      <c r="QKI15" s="4"/>
      <c r="QKJ15" s="4"/>
      <c r="QKN15" s="4"/>
      <c r="QKO15" s="4"/>
      <c r="QKP15" s="4"/>
      <c r="QKQ15" s="4"/>
      <c r="QKR15" s="4"/>
      <c r="QKS15" s="4"/>
      <c r="QKT15" s="4"/>
      <c r="QKU15" s="4"/>
      <c r="QKV15" s="4"/>
      <c r="QKW15" s="4"/>
      <c r="QKX15" s="4"/>
      <c r="QKY15" s="4"/>
      <c r="QLC15" s="4"/>
      <c r="QLD15" s="4"/>
      <c r="QLE15" s="4"/>
      <c r="QLF15" s="4"/>
      <c r="QLG15" s="4"/>
      <c r="QLH15" s="4"/>
      <c r="QLI15" s="4"/>
      <c r="QLJ15" s="4"/>
      <c r="QLK15" s="4"/>
      <c r="QLL15" s="4"/>
      <c r="QLM15" s="4"/>
      <c r="QLN15" s="4"/>
      <c r="QLR15" s="4"/>
      <c r="QLS15" s="4"/>
      <c r="QLT15" s="4"/>
      <c r="QLU15" s="4"/>
      <c r="QLV15" s="4"/>
      <c r="QLW15" s="4"/>
      <c r="QLX15" s="4"/>
      <c r="QLY15" s="4"/>
      <c r="QLZ15" s="4"/>
      <c r="QMA15" s="4"/>
      <c r="QMB15" s="4"/>
      <c r="QMC15" s="4"/>
      <c r="QMG15" s="4"/>
      <c r="QMH15" s="4"/>
      <c r="QMI15" s="4"/>
      <c r="QMJ15" s="4"/>
      <c r="QMK15" s="4"/>
      <c r="QML15" s="4"/>
      <c r="QMM15" s="4"/>
      <c r="QMN15" s="4"/>
      <c r="QMO15" s="4"/>
      <c r="QMP15" s="4"/>
      <c r="QMQ15" s="4"/>
      <c r="QMR15" s="4"/>
      <c r="QMV15" s="4"/>
      <c r="QMW15" s="4"/>
      <c r="QMX15" s="4"/>
      <c r="QMY15" s="4"/>
      <c r="QMZ15" s="4"/>
      <c r="QNA15" s="4"/>
      <c r="QNB15" s="4"/>
      <c r="QNC15" s="4"/>
      <c r="QND15" s="4"/>
      <c r="QNE15" s="4"/>
      <c r="QNF15" s="4"/>
      <c r="QNG15" s="4"/>
      <c r="QNK15" s="4"/>
      <c r="QNL15" s="4"/>
      <c r="QNM15" s="4"/>
      <c r="QNN15" s="4"/>
      <c r="QNO15" s="4"/>
      <c r="QNP15" s="4"/>
      <c r="QNQ15" s="4"/>
      <c r="QNR15" s="4"/>
      <c r="QNS15" s="4"/>
      <c r="QNT15" s="4"/>
      <c r="QNU15" s="4"/>
      <c r="QNV15" s="4"/>
      <c r="QNZ15" s="4"/>
      <c r="QOA15" s="4"/>
      <c r="QOB15" s="4"/>
      <c r="QOC15" s="4"/>
      <c r="QOD15" s="4"/>
      <c r="QOE15" s="4"/>
      <c r="QOF15" s="4"/>
      <c r="QOG15" s="4"/>
      <c r="QOH15" s="4"/>
      <c r="QOI15" s="4"/>
      <c r="QOJ15" s="4"/>
      <c r="QOK15" s="4"/>
      <c r="QOO15" s="4"/>
      <c r="QOP15" s="4"/>
      <c r="QOQ15" s="4"/>
      <c r="QOR15" s="4"/>
      <c r="QOS15" s="4"/>
      <c r="QOT15" s="4"/>
      <c r="QOU15" s="4"/>
      <c r="QOV15" s="4"/>
      <c r="QOW15" s="4"/>
      <c r="QOX15" s="4"/>
      <c r="QOY15" s="4"/>
      <c r="QOZ15" s="4"/>
      <c r="QPD15" s="4"/>
      <c r="QPE15" s="4"/>
      <c r="QPF15" s="4"/>
      <c r="QPG15" s="4"/>
      <c r="QPH15" s="4"/>
      <c r="QPI15" s="4"/>
      <c r="QPJ15" s="4"/>
      <c r="QPK15" s="4"/>
      <c r="QPL15" s="4"/>
      <c r="QPM15" s="4"/>
      <c r="QPN15" s="4"/>
      <c r="QPO15" s="4"/>
      <c r="QPS15" s="4"/>
      <c r="QPT15" s="4"/>
      <c r="QPU15" s="4"/>
      <c r="QPV15" s="4"/>
      <c r="QPW15" s="4"/>
      <c r="QPX15" s="4"/>
      <c r="QPY15" s="4"/>
      <c r="QPZ15" s="4"/>
      <c r="QQA15" s="4"/>
      <c r="QQB15" s="4"/>
      <c r="QQC15" s="4"/>
      <c r="QQD15" s="4"/>
      <c r="QQH15" s="4"/>
      <c r="QQI15" s="4"/>
      <c r="QQJ15" s="4"/>
      <c r="QQK15" s="4"/>
      <c r="QQL15" s="4"/>
      <c r="QQM15" s="4"/>
      <c r="QQN15" s="4"/>
      <c r="QQO15" s="4"/>
      <c r="QQP15" s="4"/>
      <c r="QQQ15" s="4"/>
      <c r="QQR15" s="4"/>
      <c r="QQS15" s="4"/>
      <c r="QQW15" s="4"/>
      <c r="QQX15" s="4"/>
      <c r="QQY15" s="4"/>
      <c r="QQZ15" s="4"/>
      <c r="QRA15" s="4"/>
      <c r="QRB15" s="4"/>
      <c r="QRC15" s="4"/>
      <c r="QRD15" s="4"/>
      <c r="QRE15" s="4"/>
      <c r="QRF15" s="4"/>
      <c r="QRG15" s="4"/>
      <c r="QRH15" s="4"/>
      <c r="QRL15" s="4"/>
      <c r="QRM15" s="4"/>
      <c r="QRN15" s="4"/>
      <c r="QRO15" s="4"/>
      <c r="QRP15" s="4"/>
      <c r="QRQ15" s="4"/>
      <c r="QRR15" s="4"/>
      <c r="QRS15" s="4"/>
      <c r="QRT15" s="4"/>
      <c r="QRU15" s="4"/>
      <c r="QRV15" s="4"/>
      <c r="QRW15" s="4"/>
      <c r="QSA15" s="4"/>
      <c r="QSB15" s="4"/>
      <c r="QSC15" s="4"/>
      <c r="QSD15" s="4"/>
      <c r="QSE15" s="4"/>
      <c r="QSF15" s="4"/>
      <c r="QSG15" s="4"/>
      <c r="QSH15" s="4"/>
      <c r="QSI15" s="4"/>
      <c r="QSJ15" s="4"/>
      <c r="QSK15" s="4"/>
      <c r="QSL15" s="4"/>
      <c r="QSP15" s="4"/>
      <c r="QSQ15" s="4"/>
      <c r="QSR15" s="4"/>
      <c r="QSS15" s="4"/>
      <c r="QST15" s="4"/>
      <c r="QSU15" s="4"/>
      <c r="QSV15" s="4"/>
      <c r="QSW15" s="4"/>
      <c r="QSX15" s="4"/>
      <c r="QSY15" s="4"/>
      <c r="QSZ15" s="4"/>
      <c r="QTA15" s="4"/>
      <c r="QTE15" s="4"/>
      <c r="QTF15" s="4"/>
      <c r="QTG15" s="4"/>
      <c r="QTH15" s="4"/>
      <c r="QTI15" s="4"/>
      <c r="QTJ15" s="4"/>
      <c r="QTK15" s="4"/>
      <c r="QTL15" s="4"/>
      <c r="QTM15" s="4"/>
      <c r="QTN15" s="4"/>
      <c r="QTO15" s="4"/>
      <c r="QTP15" s="4"/>
      <c r="QTT15" s="4"/>
      <c r="QTU15" s="4"/>
      <c r="QTV15" s="4"/>
      <c r="QTW15" s="4"/>
      <c r="QTX15" s="4"/>
      <c r="QTY15" s="4"/>
      <c r="QTZ15" s="4"/>
      <c r="QUA15" s="4"/>
      <c r="QUB15" s="4"/>
      <c r="QUC15" s="4"/>
      <c r="QUD15" s="4"/>
      <c r="QUE15" s="4"/>
      <c r="QUI15" s="4"/>
      <c r="QUJ15" s="4"/>
      <c r="QUK15" s="4"/>
      <c r="QUL15" s="4"/>
      <c r="QUM15" s="4"/>
      <c r="QUN15" s="4"/>
      <c r="QUO15" s="4"/>
      <c r="QUP15" s="4"/>
      <c r="QUQ15" s="4"/>
      <c r="QUR15" s="4"/>
      <c r="QUS15" s="4"/>
      <c r="QUT15" s="4"/>
      <c r="QUX15" s="4"/>
      <c r="QUY15" s="4"/>
      <c r="QUZ15" s="4"/>
      <c r="QVA15" s="4"/>
      <c r="QVB15" s="4"/>
      <c r="QVC15" s="4"/>
      <c r="QVD15" s="4"/>
      <c r="QVE15" s="4"/>
      <c r="QVF15" s="4"/>
      <c r="QVG15" s="4"/>
      <c r="QVH15" s="4"/>
      <c r="QVI15" s="4"/>
      <c r="QVM15" s="4"/>
      <c r="QVN15" s="4"/>
      <c r="QVO15" s="4"/>
      <c r="QVP15" s="4"/>
      <c r="QVQ15" s="4"/>
      <c r="QVR15" s="4"/>
      <c r="QVS15" s="4"/>
      <c r="QVT15" s="4"/>
      <c r="QVU15" s="4"/>
      <c r="QVV15" s="4"/>
      <c r="QVW15" s="4"/>
      <c r="QVX15" s="4"/>
      <c r="QWB15" s="4"/>
      <c r="QWC15" s="4"/>
      <c r="QWD15" s="4"/>
      <c r="QWE15" s="4"/>
      <c r="QWF15" s="4"/>
      <c r="QWG15" s="4"/>
      <c r="QWH15" s="4"/>
      <c r="QWI15" s="4"/>
      <c r="QWJ15" s="4"/>
      <c r="QWK15" s="4"/>
      <c r="QWL15" s="4"/>
      <c r="QWM15" s="4"/>
      <c r="QWQ15" s="4"/>
      <c r="QWR15" s="4"/>
      <c r="QWS15" s="4"/>
      <c r="QWT15" s="4"/>
      <c r="QWU15" s="4"/>
      <c r="QWV15" s="4"/>
      <c r="QWW15" s="4"/>
      <c r="QWX15" s="4"/>
      <c r="QWY15" s="4"/>
      <c r="QWZ15" s="4"/>
      <c r="QXA15" s="4"/>
      <c r="QXB15" s="4"/>
      <c r="QXF15" s="4"/>
      <c r="QXG15" s="4"/>
      <c r="QXH15" s="4"/>
      <c r="QXI15" s="4"/>
      <c r="QXJ15" s="4"/>
      <c r="QXK15" s="4"/>
      <c r="QXL15" s="4"/>
      <c r="QXM15" s="4"/>
      <c r="QXN15" s="4"/>
      <c r="QXO15" s="4"/>
      <c r="QXP15" s="4"/>
      <c r="QXQ15" s="4"/>
      <c r="QXU15" s="4"/>
      <c r="QXV15" s="4"/>
      <c r="QXW15" s="4"/>
      <c r="QXX15" s="4"/>
      <c r="QXY15" s="4"/>
      <c r="QXZ15" s="4"/>
      <c r="QYA15" s="4"/>
      <c r="QYB15" s="4"/>
      <c r="QYC15" s="4"/>
      <c r="QYD15" s="4"/>
      <c r="QYE15" s="4"/>
      <c r="QYF15" s="4"/>
      <c r="QYJ15" s="4"/>
      <c r="QYK15" s="4"/>
      <c r="QYL15" s="4"/>
      <c r="QYM15" s="4"/>
      <c r="QYN15" s="4"/>
      <c r="QYO15" s="4"/>
      <c r="QYP15" s="4"/>
      <c r="QYQ15" s="4"/>
      <c r="QYR15" s="4"/>
      <c r="QYS15" s="4"/>
      <c r="QYT15" s="4"/>
      <c r="QYU15" s="4"/>
      <c r="QYY15" s="4"/>
      <c r="QYZ15" s="4"/>
      <c r="QZA15" s="4"/>
      <c r="QZB15" s="4"/>
      <c r="QZC15" s="4"/>
      <c r="QZD15" s="4"/>
      <c r="QZE15" s="4"/>
      <c r="QZF15" s="4"/>
      <c r="QZG15" s="4"/>
      <c r="QZH15" s="4"/>
      <c r="QZI15" s="4"/>
      <c r="QZJ15" s="4"/>
      <c r="QZN15" s="4"/>
      <c r="QZO15" s="4"/>
      <c r="QZP15" s="4"/>
      <c r="QZQ15" s="4"/>
      <c r="QZR15" s="4"/>
      <c r="QZS15" s="4"/>
      <c r="QZT15" s="4"/>
      <c r="QZU15" s="4"/>
      <c r="QZV15" s="4"/>
      <c r="QZW15" s="4"/>
      <c r="QZX15" s="4"/>
      <c r="QZY15" s="4"/>
      <c r="RAC15" s="4"/>
      <c r="RAD15" s="4"/>
      <c r="RAE15" s="4"/>
      <c r="RAF15" s="4"/>
      <c r="RAG15" s="4"/>
      <c r="RAH15" s="4"/>
      <c r="RAI15" s="4"/>
      <c r="RAJ15" s="4"/>
      <c r="RAK15" s="4"/>
      <c r="RAL15" s="4"/>
      <c r="RAM15" s="4"/>
      <c r="RAN15" s="4"/>
      <c r="RAR15" s="4"/>
      <c r="RAS15" s="4"/>
      <c r="RAT15" s="4"/>
      <c r="RAU15" s="4"/>
      <c r="RAV15" s="4"/>
      <c r="RAW15" s="4"/>
      <c r="RAX15" s="4"/>
      <c r="RAY15" s="4"/>
      <c r="RAZ15" s="4"/>
      <c r="RBA15" s="4"/>
      <c r="RBB15" s="4"/>
      <c r="RBC15" s="4"/>
      <c r="RBG15" s="4"/>
      <c r="RBH15" s="4"/>
      <c r="RBI15" s="4"/>
      <c r="RBJ15" s="4"/>
      <c r="RBK15" s="4"/>
      <c r="RBL15" s="4"/>
      <c r="RBM15" s="4"/>
      <c r="RBN15" s="4"/>
      <c r="RBO15" s="4"/>
      <c r="RBP15" s="4"/>
      <c r="RBQ15" s="4"/>
      <c r="RBR15" s="4"/>
      <c r="RBV15" s="4"/>
      <c r="RBW15" s="4"/>
      <c r="RBX15" s="4"/>
      <c r="RBY15" s="4"/>
      <c r="RBZ15" s="4"/>
      <c r="RCA15" s="4"/>
      <c r="RCB15" s="4"/>
      <c r="RCC15" s="4"/>
      <c r="RCD15" s="4"/>
      <c r="RCE15" s="4"/>
      <c r="RCF15" s="4"/>
      <c r="RCG15" s="4"/>
      <c r="RCK15" s="4"/>
      <c r="RCL15" s="4"/>
      <c r="RCM15" s="4"/>
      <c r="RCN15" s="4"/>
      <c r="RCO15" s="4"/>
      <c r="RCP15" s="4"/>
      <c r="RCQ15" s="4"/>
      <c r="RCR15" s="4"/>
      <c r="RCS15" s="4"/>
      <c r="RCT15" s="4"/>
      <c r="RCU15" s="4"/>
      <c r="RCV15" s="4"/>
      <c r="RCZ15" s="4"/>
      <c r="RDA15" s="4"/>
      <c r="RDB15" s="4"/>
      <c r="RDC15" s="4"/>
      <c r="RDD15" s="4"/>
      <c r="RDE15" s="4"/>
      <c r="RDF15" s="4"/>
      <c r="RDG15" s="4"/>
      <c r="RDH15" s="4"/>
      <c r="RDI15" s="4"/>
      <c r="RDJ15" s="4"/>
      <c r="RDK15" s="4"/>
      <c r="RDO15" s="4"/>
      <c r="RDP15" s="4"/>
      <c r="RDQ15" s="4"/>
      <c r="RDR15" s="4"/>
      <c r="RDS15" s="4"/>
      <c r="RDT15" s="4"/>
      <c r="RDU15" s="4"/>
      <c r="RDV15" s="4"/>
      <c r="RDW15" s="4"/>
      <c r="RDX15" s="4"/>
      <c r="RDY15" s="4"/>
      <c r="RDZ15" s="4"/>
      <c r="RED15" s="4"/>
      <c r="REE15" s="4"/>
      <c r="REF15" s="4"/>
      <c r="REG15" s="4"/>
      <c r="REH15" s="4"/>
      <c r="REI15" s="4"/>
      <c r="REJ15" s="4"/>
      <c r="REK15" s="4"/>
      <c r="REL15" s="4"/>
      <c r="REM15" s="4"/>
      <c r="REN15" s="4"/>
      <c r="REO15" s="4"/>
      <c r="RES15" s="4"/>
      <c r="RET15" s="4"/>
      <c r="REU15" s="4"/>
      <c r="REV15" s="4"/>
      <c r="REW15" s="4"/>
      <c r="REX15" s="4"/>
      <c r="REY15" s="4"/>
      <c r="REZ15" s="4"/>
      <c r="RFA15" s="4"/>
      <c r="RFB15" s="4"/>
      <c r="RFC15" s="4"/>
      <c r="RFD15" s="4"/>
      <c r="RFH15" s="4"/>
      <c r="RFI15" s="4"/>
      <c r="RFJ15" s="4"/>
      <c r="RFK15" s="4"/>
      <c r="RFL15" s="4"/>
      <c r="RFM15" s="4"/>
      <c r="RFN15" s="4"/>
      <c r="RFO15" s="4"/>
      <c r="RFP15" s="4"/>
      <c r="RFQ15" s="4"/>
      <c r="RFR15" s="4"/>
      <c r="RFS15" s="4"/>
      <c r="RFW15" s="4"/>
      <c r="RFX15" s="4"/>
      <c r="RFY15" s="4"/>
      <c r="RFZ15" s="4"/>
      <c r="RGA15" s="4"/>
      <c r="RGB15" s="4"/>
      <c r="RGC15" s="4"/>
      <c r="RGD15" s="4"/>
      <c r="RGE15" s="4"/>
      <c r="RGF15" s="4"/>
      <c r="RGG15" s="4"/>
      <c r="RGH15" s="4"/>
      <c r="RGL15" s="4"/>
      <c r="RGM15" s="4"/>
      <c r="RGN15" s="4"/>
      <c r="RGO15" s="4"/>
      <c r="RGP15" s="4"/>
      <c r="RGQ15" s="4"/>
      <c r="RGR15" s="4"/>
      <c r="RGS15" s="4"/>
      <c r="RGT15" s="4"/>
      <c r="RGU15" s="4"/>
      <c r="RGV15" s="4"/>
      <c r="RGW15" s="4"/>
      <c r="RHA15" s="4"/>
      <c r="RHB15" s="4"/>
      <c r="RHC15" s="4"/>
      <c r="RHD15" s="4"/>
      <c r="RHE15" s="4"/>
      <c r="RHF15" s="4"/>
      <c r="RHG15" s="4"/>
      <c r="RHH15" s="4"/>
      <c r="RHI15" s="4"/>
      <c r="RHJ15" s="4"/>
      <c r="RHK15" s="4"/>
      <c r="RHL15" s="4"/>
      <c r="RHP15" s="4"/>
      <c r="RHQ15" s="4"/>
      <c r="RHR15" s="4"/>
      <c r="RHS15" s="4"/>
      <c r="RHT15" s="4"/>
      <c r="RHU15" s="4"/>
      <c r="RHV15" s="4"/>
      <c r="RHW15" s="4"/>
      <c r="RHX15" s="4"/>
      <c r="RHY15" s="4"/>
      <c r="RHZ15" s="4"/>
      <c r="RIA15" s="4"/>
      <c r="RIE15" s="4"/>
      <c r="RIF15" s="4"/>
      <c r="RIG15" s="4"/>
      <c r="RIH15" s="4"/>
      <c r="RII15" s="4"/>
      <c r="RIJ15" s="4"/>
      <c r="RIK15" s="4"/>
      <c r="RIL15" s="4"/>
      <c r="RIM15" s="4"/>
      <c r="RIN15" s="4"/>
      <c r="RIO15" s="4"/>
      <c r="RIP15" s="4"/>
      <c r="RIT15" s="4"/>
      <c r="RIU15" s="4"/>
      <c r="RIV15" s="4"/>
      <c r="RIW15" s="4"/>
      <c r="RIX15" s="4"/>
      <c r="RIY15" s="4"/>
      <c r="RIZ15" s="4"/>
      <c r="RJA15" s="4"/>
      <c r="RJB15" s="4"/>
      <c r="RJC15" s="4"/>
      <c r="RJD15" s="4"/>
      <c r="RJE15" s="4"/>
      <c r="RJI15" s="4"/>
      <c r="RJJ15" s="4"/>
      <c r="RJK15" s="4"/>
      <c r="RJL15" s="4"/>
      <c r="RJM15" s="4"/>
      <c r="RJN15" s="4"/>
      <c r="RJO15" s="4"/>
      <c r="RJP15" s="4"/>
      <c r="RJQ15" s="4"/>
      <c r="RJR15" s="4"/>
      <c r="RJS15" s="4"/>
      <c r="RJT15" s="4"/>
      <c r="RJX15" s="4"/>
      <c r="RJY15" s="4"/>
      <c r="RJZ15" s="4"/>
      <c r="RKA15" s="4"/>
      <c r="RKB15" s="4"/>
      <c r="RKC15" s="4"/>
      <c r="RKD15" s="4"/>
      <c r="RKE15" s="4"/>
      <c r="RKF15" s="4"/>
      <c r="RKG15" s="4"/>
      <c r="RKH15" s="4"/>
      <c r="RKI15" s="4"/>
      <c r="RKM15" s="4"/>
      <c r="RKN15" s="4"/>
      <c r="RKO15" s="4"/>
      <c r="RKP15" s="4"/>
      <c r="RKQ15" s="4"/>
      <c r="RKR15" s="4"/>
      <c r="RKS15" s="4"/>
      <c r="RKT15" s="4"/>
      <c r="RKU15" s="4"/>
      <c r="RKV15" s="4"/>
      <c r="RKW15" s="4"/>
      <c r="RKX15" s="4"/>
      <c r="RLB15" s="4"/>
      <c r="RLC15" s="4"/>
      <c r="RLD15" s="4"/>
      <c r="RLE15" s="4"/>
      <c r="RLF15" s="4"/>
      <c r="RLG15" s="4"/>
      <c r="RLH15" s="4"/>
      <c r="RLI15" s="4"/>
      <c r="RLJ15" s="4"/>
      <c r="RLK15" s="4"/>
      <c r="RLL15" s="4"/>
      <c r="RLM15" s="4"/>
      <c r="RLQ15" s="4"/>
      <c r="RLR15" s="4"/>
      <c r="RLS15" s="4"/>
      <c r="RLT15" s="4"/>
      <c r="RLU15" s="4"/>
      <c r="RLV15" s="4"/>
      <c r="RLW15" s="4"/>
      <c r="RLX15" s="4"/>
      <c r="RLY15" s="4"/>
      <c r="RLZ15" s="4"/>
      <c r="RMA15" s="4"/>
      <c r="RMB15" s="4"/>
      <c r="RMF15" s="4"/>
      <c r="RMG15" s="4"/>
      <c r="RMH15" s="4"/>
      <c r="RMI15" s="4"/>
      <c r="RMJ15" s="4"/>
      <c r="RMK15" s="4"/>
      <c r="RML15" s="4"/>
      <c r="RMM15" s="4"/>
      <c r="RMN15" s="4"/>
      <c r="RMO15" s="4"/>
      <c r="RMP15" s="4"/>
      <c r="RMQ15" s="4"/>
      <c r="RMU15" s="4"/>
      <c r="RMV15" s="4"/>
      <c r="RMW15" s="4"/>
      <c r="RMX15" s="4"/>
      <c r="RMY15" s="4"/>
      <c r="RMZ15" s="4"/>
      <c r="RNA15" s="4"/>
      <c r="RNB15" s="4"/>
      <c r="RNC15" s="4"/>
      <c r="RND15" s="4"/>
      <c r="RNE15" s="4"/>
      <c r="RNF15" s="4"/>
      <c r="RNJ15" s="4"/>
      <c r="RNK15" s="4"/>
      <c r="RNL15" s="4"/>
      <c r="RNM15" s="4"/>
      <c r="RNN15" s="4"/>
      <c r="RNO15" s="4"/>
      <c r="RNP15" s="4"/>
      <c r="RNQ15" s="4"/>
      <c r="RNR15" s="4"/>
      <c r="RNS15" s="4"/>
      <c r="RNT15" s="4"/>
      <c r="RNU15" s="4"/>
      <c r="RNY15" s="4"/>
      <c r="RNZ15" s="4"/>
      <c r="ROA15" s="4"/>
      <c r="ROB15" s="4"/>
      <c r="ROC15" s="4"/>
      <c r="ROD15" s="4"/>
      <c r="ROE15" s="4"/>
      <c r="ROF15" s="4"/>
      <c r="ROG15" s="4"/>
      <c r="ROH15" s="4"/>
      <c r="ROI15" s="4"/>
      <c r="ROJ15" s="4"/>
      <c r="RON15" s="4"/>
      <c r="ROO15" s="4"/>
      <c r="ROP15" s="4"/>
      <c r="ROQ15" s="4"/>
      <c r="ROR15" s="4"/>
      <c r="ROS15" s="4"/>
      <c r="ROT15" s="4"/>
      <c r="ROU15" s="4"/>
      <c r="ROV15" s="4"/>
      <c r="ROW15" s="4"/>
      <c r="ROX15" s="4"/>
      <c r="ROY15" s="4"/>
      <c r="RPC15" s="4"/>
      <c r="RPD15" s="4"/>
      <c r="RPE15" s="4"/>
      <c r="RPF15" s="4"/>
      <c r="RPG15" s="4"/>
      <c r="RPH15" s="4"/>
      <c r="RPI15" s="4"/>
      <c r="RPJ15" s="4"/>
      <c r="RPK15" s="4"/>
      <c r="RPL15" s="4"/>
      <c r="RPM15" s="4"/>
      <c r="RPN15" s="4"/>
      <c r="RPR15" s="4"/>
      <c r="RPS15" s="4"/>
      <c r="RPT15" s="4"/>
      <c r="RPU15" s="4"/>
      <c r="RPV15" s="4"/>
      <c r="RPW15" s="4"/>
      <c r="RPX15" s="4"/>
      <c r="RPY15" s="4"/>
      <c r="RPZ15" s="4"/>
      <c r="RQA15" s="4"/>
      <c r="RQB15" s="4"/>
      <c r="RQC15" s="4"/>
      <c r="RQG15" s="4"/>
      <c r="RQH15" s="4"/>
      <c r="RQI15" s="4"/>
      <c r="RQJ15" s="4"/>
      <c r="RQK15" s="4"/>
      <c r="RQL15" s="4"/>
      <c r="RQM15" s="4"/>
      <c r="RQN15" s="4"/>
      <c r="RQO15" s="4"/>
      <c r="RQP15" s="4"/>
      <c r="RQQ15" s="4"/>
      <c r="RQR15" s="4"/>
      <c r="RQV15" s="4"/>
      <c r="RQW15" s="4"/>
      <c r="RQX15" s="4"/>
      <c r="RQY15" s="4"/>
      <c r="RQZ15" s="4"/>
      <c r="RRA15" s="4"/>
      <c r="RRB15" s="4"/>
      <c r="RRC15" s="4"/>
      <c r="RRD15" s="4"/>
      <c r="RRE15" s="4"/>
      <c r="RRF15" s="4"/>
      <c r="RRG15" s="4"/>
      <c r="RRK15" s="4"/>
      <c r="RRL15" s="4"/>
      <c r="RRM15" s="4"/>
      <c r="RRN15" s="4"/>
      <c r="RRO15" s="4"/>
      <c r="RRP15" s="4"/>
      <c r="RRQ15" s="4"/>
      <c r="RRR15" s="4"/>
      <c r="RRS15" s="4"/>
      <c r="RRT15" s="4"/>
      <c r="RRU15" s="4"/>
      <c r="RRV15" s="4"/>
      <c r="RRZ15" s="4"/>
      <c r="RSA15" s="4"/>
      <c r="RSB15" s="4"/>
      <c r="RSC15" s="4"/>
      <c r="RSD15" s="4"/>
      <c r="RSE15" s="4"/>
      <c r="RSF15" s="4"/>
      <c r="RSG15" s="4"/>
      <c r="RSH15" s="4"/>
      <c r="RSI15" s="4"/>
      <c r="RSJ15" s="4"/>
      <c r="RSK15" s="4"/>
      <c r="RSO15" s="4"/>
      <c r="RSP15" s="4"/>
      <c r="RSQ15" s="4"/>
      <c r="RSR15" s="4"/>
      <c r="RSS15" s="4"/>
      <c r="RST15" s="4"/>
      <c r="RSU15" s="4"/>
      <c r="RSV15" s="4"/>
      <c r="RSW15" s="4"/>
      <c r="RSX15" s="4"/>
      <c r="RSY15" s="4"/>
      <c r="RSZ15" s="4"/>
      <c r="RTD15" s="4"/>
      <c r="RTE15" s="4"/>
      <c r="RTF15" s="4"/>
      <c r="RTG15" s="4"/>
      <c r="RTH15" s="4"/>
      <c r="RTI15" s="4"/>
      <c r="RTJ15" s="4"/>
      <c r="RTK15" s="4"/>
      <c r="RTL15" s="4"/>
      <c r="RTM15" s="4"/>
      <c r="RTN15" s="4"/>
      <c r="RTO15" s="4"/>
      <c r="RTS15" s="4"/>
      <c r="RTT15" s="4"/>
      <c r="RTU15" s="4"/>
      <c r="RTV15" s="4"/>
      <c r="RTW15" s="4"/>
      <c r="RTX15" s="4"/>
      <c r="RTY15" s="4"/>
      <c r="RTZ15" s="4"/>
      <c r="RUA15" s="4"/>
      <c r="RUB15" s="4"/>
      <c r="RUC15" s="4"/>
      <c r="RUD15" s="4"/>
      <c r="RUH15" s="4"/>
      <c r="RUI15" s="4"/>
      <c r="RUJ15" s="4"/>
      <c r="RUK15" s="4"/>
      <c r="RUL15" s="4"/>
      <c r="RUM15" s="4"/>
      <c r="RUN15" s="4"/>
      <c r="RUO15" s="4"/>
      <c r="RUP15" s="4"/>
      <c r="RUQ15" s="4"/>
      <c r="RUR15" s="4"/>
      <c r="RUS15" s="4"/>
      <c r="RUW15" s="4"/>
      <c r="RUX15" s="4"/>
      <c r="RUY15" s="4"/>
      <c r="RUZ15" s="4"/>
      <c r="RVA15" s="4"/>
      <c r="RVB15" s="4"/>
      <c r="RVC15" s="4"/>
      <c r="RVD15" s="4"/>
      <c r="RVE15" s="4"/>
      <c r="RVF15" s="4"/>
      <c r="RVG15" s="4"/>
      <c r="RVH15" s="4"/>
      <c r="RVL15" s="4"/>
      <c r="RVM15" s="4"/>
      <c r="RVN15" s="4"/>
      <c r="RVO15" s="4"/>
      <c r="RVP15" s="4"/>
      <c r="RVQ15" s="4"/>
      <c r="RVR15" s="4"/>
      <c r="RVS15" s="4"/>
      <c r="RVT15" s="4"/>
      <c r="RVU15" s="4"/>
      <c r="RVV15" s="4"/>
      <c r="RVW15" s="4"/>
      <c r="RWA15" s="4"/>
      <c r="RWB15" s="4"/>
      <c r="RWC15" s="4"/>
      <c r="RWD15" s="4"/>
      <c r="RWE15" s="4"/>
      <c r="RWF15" s="4"/>
      <c r="RWG15" s="4"/>
      <c r="RWH15" s="4"/>
      <c r="RWI15" s="4"/>
      <c r="RWJ15" s="4"/>
      <c r="RWK15" s="4"/>
      <c r="RWL15" s="4"/>
      <c r="RWP15" s="4"/>
      <c r="RWQ15" s="4"/>
      <c r="RWR15" s="4"/>
      <c r="RWS15" s="4"/>
      <c r="RWT15" s="4"/>
      <c r="RWU15" s="4"/>
      <c r="RWV15" s="4"/>
      <c r="RWW15" s="4"/>
      <c r="RWX15" s="4"/>
      <c r="RWY15" s="4"/>
      <c r="RWZ15" s="4"/>
      <c r="RXA15" s="4"/>
      <c r="RXE15" s="4"/>
      <c r="RXF15" s="4"/>
      <c r="RXG15" s="4"/>
      <c r="RXH15" s="4"/>
      <c r="RXI15" s="4"/>
      <c r="RXJ15" s="4"/>
      <c r="RXK15" s="4"/>
      <c r="RXL15" s="4"/>
      <c r="RXM15" s="4"/>
      <c r="RXN15" s="4"/>
      <c r="RXO15" s="4"/>
      <c r="RXP15" s="4"/>
      <c r="RXT15" s="4"/>
      <c r="RXU15" s="4"/>
      <c r="RXV15" s="4"/>
      <c r="RXW15" s="4"/>
      <c r="RXX15" s="4"/>
      <c r="RXY15" s="4"/>
      <c r="RXZ15" s="4"/>
      <c r="RYA15" s="4"/>
      <c r="RYB15" s="4"/>
      <c r="RYC15" s="4"/>
      <c r="RYD15" s="4"/>
      <c r="RYE15" s="4"/>
      <c r="RYI15" s="4"/>
      <c r="RYJ15" s="4"/>
      <c r="RYK15" s="4"/>
      <c r="RYL15" s="4"/>
      <c r="RYM15" s="4"/>
      <c r="RYN15" s="4"/>
      <c r="RYO15" s="4"/>
      <c r="RYP15" s="4"/>
      <c r="RYQ15" s="4"/>
      <c r="RYR15" s="4"/>
      <c r="RYS15" s="4"/>
      <c r="RYT15" s="4"/>
      <c r="RYX15" s="4"/>
      <c r="RYY15" s="4"/>
      <c r="RYZ15" s="4"/>
      <c r="RZA15" s="4"/>
      <c r="RZB15" s="4"/>
      <c r="RZC15" s="4"/>
      <c r="RZD15" s="4"/>
      <c r="RZE15" s="4"/>
      <c r="RZF15" s="4"/>
      <c r="RZG15" s="4"/>
      <c r="RZH15" s="4"/>
      <c r="RZI15" s="4"/>
      <c r="RZM15" s="4"/>
      <c r="RZN15" s="4"/>
      <c r="RZO15" s="4"/>
      <c r="RZP15" s="4"/>
      <c r="RZQ15" s="4"/>
      <c r="RZR15" s="4"/>
      <c r="RZS15" s="4"/>
      <c r="RZT15" s="4"/>
      <c r="RZU15" s="4"/>
      <c r="RZV15" s="4"/>
      <c r="RZW15" s="4"/>
      <c r="RZX15" s="4"/>
      <c r="SAB15" s="4"/>
      <c r="SAC15" s="4"/>
      <c r="SAD15" s="4"/>
      <c r="SAE15" s="4"/>
      <c r="SAF15" s="4"/>
      <c r="SAG15" s="4"/>
      <c r="SAH15" s="4"/>
      <c r="SAI15" s="4"/>
      <c r="SAJ15" s="4"/>
      <c r="SAK15" s="4"/>
      <c r="SAL15" s="4"/>
      <c r="SAM15" s="4"/>
      <c r="SAQ15" s="4"/>
      <c r="SAR15" s="4"/>
      <c r="SAS15" s="4"/>
      <c r="SAT15" s="4"/>
      <c r="SAU15" s="4"/>
      <c r="SAV15" s="4"/>
      <c r="SAW15" s="4"/>
      <c r="SAX15" s="4"/>
      <c r="SAY15" s="4"/>
      <c r="SAZ15" s="4"/>
      <c r="SBA15" s="4"/>
      <c r="SBB15" s="4"/>
      <c r="SBF15" s="4"/>
      <c r="SBG15" s="4"/>
      <c r="SBH15" s="4"/>
      <c r="SBI15" s="4"/>
      <c r="SBJ15" s="4"/>
      <c r="SBK15" s="4"/>
      <c r="SBL15" s="4"/>
      <c r="SBM15" s="4"/>
      <c r="SBN15" s="4"/>
      <c r="SBO15" s="4"/>
      <c r="SBP15" s="4"/>
      <c r="SBQ15" s="4"/>
      <c r="SBU15" s="4"/>
      <c r="SBV15" s="4"/>
      <c r="SBW15" s="4"/>
      <c r="SBX15" s="4"/>
      <c r="SBY15" s="4"/>
      <c r="SBZ15" s="4"/>
      <c r="SCA15" s="4"/>
      <c r="SCB15" s="4"/>
      <c r="SCC15" s="4"/>
      <c r="SCD15" s="4"/>
      <c r="SCE15" s="4"/>
      <c r="SCF15" s="4"/>
      <c r="SCJ15" s="4"/>
      <c r="SCK15" s="4"/>
      <c r="SCL15" s="4"/>
      <c r="SCM15" s="4"/>
      <c r="SCN15" s="4"/>
      <c r="SCO15" s="4"/>
      <c r="SCP15" s="4"/>
      <c r="SCQ15" s="4"/>
      <c r="SCR15" s="4"/>
      <c r="SCS15" s="4"/>
      <c r="SCT15" s="4"/>
      <c r="SCU15" s="4"/>
      <c r="SCY15" s="4"/>
      <c r="SCZ15" s="4"/>
      <c r="SDA15" s="4"/>
      <c r="SDB15" s="4"/>
      <c r="SDC15" s="4"/>
      <c r="SDD15" s="4"/>
      <c r="SDE15" s="4"/>
      <c r="SDF15" s="4"/>
      <c r="SDG15" s="4"/>
      <c r="SDH15" s="4"/>
      <c r="SDI15" s="4"/>
      <c r="SDJ15" s="4"/>
      <c r="SDN15" s="4"/>
      <c r="SDO15" s="4"/>
      <c r="SDP15" s="4"/>
      <c r="SDQ15" s="4"/>
      <c r="SDR15" s="4"/>
      <c r="SDS15" s="4"/>
      <c r="SDT15" s="4"/>
      <c r="SDU15" s="4"/>
      <c r="SDV15" s="4"/>
      <c r="SDW15" s="4"/>
      <c r="SDX15" s="4"/>
      <c r="SDY15" s="4"/>
      <c r="SEC15" s="4"/>
      <c r="SED15" s="4"/>
      <c r="SEE15" s="4"/>
      <c r="SEF15" s="4"/>
      <c r="SEG15" s="4"/>
      <c r="SEH15" s="4"/>
      <c r="SEI15" s="4"/>
      <c r="SEJ15" s="4"/>
      <c r="SEK15" s="4"/>
      <c r="SEL15" s="4"/>
      <c r="SEM15" s="4"/>
      <c r="SEN15" s="4"/>
      <c r="SER15" s="4"/>
      <c r="SES15" s="4"/>
      <c r="SET15" s="4"/>
      <c r="SEU15" s="4"/>
      <c r="SEV15" s="4"/>
      <c r="SEW15" s="4"/>
      <c r="SEX15" s="4"/>
      <c r="SEY15" s="4"/>
      <c r="SEZ15" s="4"/>
      <c r="SFA15" s="4"/>
      <c r="SFB15" s="4"/>
      <c r="SFC15" s="4"/>
      <c r="SFG15" s="4"/>
      <c r="SFH15" s="4"/>
      <c r="SFI15" s="4"/>
      <c r="SFJ15" s="4"/>
      <c r="SFK15" s="4"/>
      <c r="SFL15" s="4"/>
      <c r="SFM15" s="4"/>
      <c r="SFN15" s="4"/>
      <c r="SFO15" s="4"/>
      <c r="SFP15" s="4"/>
      <c r="SFQ15" s="4"/>
      <c r="SFR15" s="4"/>
      <c r="SFV15" s="4"/>
      <c r="SFW15" s="4"/>
      <c r="SFX15" s="4"/>
      <c r="SFY15" s="4"/>
      <c r="SFZ15" s="4"/>
      <c r="SGA15" s="4"/>
      <c r="SGB15" s="4"/>
      <c r="SGC15" s="4"/>
      <c r="SGD15" s="4"/>
      <c r="SGE15" s="4"/>
      <c r="SGF15" s="4"/>
      <c r="SGG15" s="4"/>
      <c r="SGK15" s="4"/>
      <c r="SGL15" s="4"/>
      <c r="SGM15" s="4"/>
      <c r="SGN15" s="4"/>
      <c r="SGO15" s="4"/>
      <c r="SGP15" s="4"/>
      <c r="SGQ15" s="4"/>
      <c r="SGR15" s="4"/>
      <c r="SGS15" s="4"/>
      <c r="SGT15" s="4"/>
      <c r="SGU15" s="4"/>
      <c r="SGV15" s="4"/>
      <c r="SGZ15" s="4"/>
      <c r="SHA15" s="4"/>
      <c r="SHB15" s="4"/>
      <c r="SHC15" s="4"/>
      <c r="SHD15" s="4"/>
      <c r="SHE15" s="4"/>
      <c r="SHF15" s="4"/>
      <c r="SHG15" s="4"/>
      <c r="SHH15" s="4"/>
      <c r="SHI15" s="4"/>
      <c r="SHJ15" s="4"/>
      <c r="SHK15" s="4"/>
      <c r="SHO15" s="4"/>
      <c r="SHP15" s="4"/>
      <c r="SHQ15" s="4"/>
      <c r="SHR15" s="4"/>
      <c r="SHS15" s="4"/>
      <c r="SHT15" s="4"/>
      <c r="SHU15" s="4"/>
      <c r="SHV15" s="4"/>
      <c r="SHW15" s="4"/>
      <c r="SHX15" s="4"/>
      <c r="SHY15" s="4"/>
      <c r="SHZ15" s="4"/>
      <c r="SID15" s="4"/>
      <c r="SIE15" s="4"/>
      <c r="SIF15" s="4"/>
      <c r="SIG15" s="4"/>
      <c r="SIH15" s="4"/>
      <c r="SII15" s="4"/>
      <c r="SIJ15" s="4"/>
      <c r="SIK15" s="4"/>
      <c r="SIL15" s="4"/>
      <c r="SIM15" s="4"/>
      <c r="SIN15" s="4"/>
      <c r="SIO15" s="4"/>
      <c r="SIS15" s="4"/>
      <c r="SIT15" s="4"/>
      <c r="SIU15" s="4"/>
      <c r="SIV15" s="4"/>
      <c r="SIW15" s="4"/>
      <c r="SIX15" s="4"/>
      <c r="SIY15" s="4"/>
      <c r="SIZ15" s="4"/>
      <c r="SJA15" s="4"/>
      <c r="SJB15" s="4"/>
      <c r="SJC15" s="4"/>
      <c r="SJD15" s="4"/>
      <c r="SJH15" s="4"/>
      <c r="SJI15" s="4"/>
      <c r="SJJ15" s="4"/>
      <c r="SJK15" s="4"/>
      <c r="SJL15" s="4"/>
      <c r="SJM15" s="4"/>
      <c r="SJN15" s="4"/>
      <c r="SJO15" s="4"/>
      <c r="SJP15" s="4"/>
      <c r="SJQ15" s="4"/>
      <c r="SJR15" s="4"/>
      <c r="SJS15" s="4"/>
      <c r="SJW15" s="4"/>
      <c r="SJX15" s="4"/>
      <c r="SJY15" s="4"/>
      <c r="SJZ15" s="4"/>
      <c r="SKA15" s="4"/>
      <c r="SKB15" s="4"/>
      <c r="SKC15" s="4"/>
      <c r="SKD15" s="4"/>
      <c r="SKE15" s="4"/>
      <c r="SKF15" s="4"/>
      <c r="SKG15" s="4"/>
      <c r="SKH15" s="4"/>
      <c r="SKL15" s="4"/>
      <c r="SKM15" s="4"/>
      <c r="SKN15" s="4"/>
      <c r="SKO15" s="4"/>
      <c r="SKP15" s="4"/>
      <c r="SKQ15" s="4"/>
      <c r="SKR15" s="4"/>
      <c r="SKS15" s="4"/>
      <c r="SKT15" s="4"/>
      <c r="SKU15" s="4"/>
      <c r="SKV15" s="4"/>
      <c r="SKW15" s="4"/>
      <c r="SLA15" s="4"/>
      <c r="SLB15" s="4"/>
      <c r="SLC15" s="4"/>
      <c r="SLD15" s="4"/>
      <c r="SLE15" s="4"/>
      <c r="SLF15" s="4"/>
      <c r="SLG15" s="4"/>
      <c r="SLH15" s="4"/>
      <c r="SLI15" s="4"/>
      <c r="SLJ15" s="4"/>
      <c r="SLK15" s="4"/>
      <c r="SLL15" s="4"/>
      <c r="SLP15" s="4"/>
      <c r="SLQ15" s="4"/>
      <c r="SLR15" s="4"/>
      <c r="SLS15" s="4"/>
      <c r="SLT15" s="4"/>
      <c r="SLU15" s="4"/>
      <c r="SLV15" s="4"/>
      <c r="SLW15" s="4"/>
      <c r="SLX15" s="4"/>
      <c r="SLY15" s="4"/>
      <c r="SLZ15" s="4"/>
      <c r="SMA15" s="4"/>
      <c r="SME15" s="4"/>
      <c r="SMF15" s="4"/>
      <c r="SMG15" s="4"/>
      <c r="SMH15" s="4"/>
      <c r="SMI15" s="4"/>
      <c r="SMJ15" s="4"/>
      <c r="SMK15" s="4"/>
      <c r="SML15" s="4"/>
      <c r="SMM15" s="4"/>
      <c r="SMN15" s="4"/>
      <c r="SMO15" s="4"/>
      <c r="SMP15" s="4"/>
      <c r="SMT15" s="4"/>
      <c r="SMU15" s="4"/>
      <c r="SMV15" s="4"/>
      <c r="SMW15" s="4"/>
      <c r="SMX15" s="4"/>
      <c r="SMY15" s="4"/>
      <c r="SMZ15" s="4"/>
      <c r="SNA15" s="4"/>
      <c r="SNB15" s="4"/>
      <c r="SNC15" s="4"/>
      <c r="SND15" s="4"/>
      <c r="SNE15" s="4"/>
      <c r="SNI15" s="4"/>
      <c r="SNJ15" s="4"/>
      <c r="SNK15" s="4"/>
      <c r="SNL15" s="4"/>
      <c r="SNM15" s="4"/>
      <c r="SNN15" s="4"/>
      <c r="SNO15" s="4"/>
      <c r="SNP15" s="4"/>
      <c r="SNQ15" s="4"/>
      <c r="SNR15" s="4"/>
      <c r="SNS15" s="4"/>
      <c r="SNT15" s="4"/>
      <c r="SNX15" s="4"/>
      <c r="SNY15" s="4"/>
      <c r="SNZ15" s="4"/>
      <c r="SOA15" s="4"/>
      <c r="SOB15" s="4"/>
      <c r="SOC15" s="4"/>
      <c r="SOD15" s="4"/>
      <c r="SOE15" s="4"/>
      <c r="SOF15" s="4"/>
      <c r="SOG15" s="4"/>
      <c r="SOH15" s="4"/>
      <c r="SOI15" s="4"/>
      <c r="SOM15" s="4"/>
      <c r="SON15" s="4"/>
      <c r="SOO15" s="4"/>
      <c r="SOP15" s="4"/>
      <c r="SOQ15" s="4"/>
      <c r="SOR15" s="4"/>
      <c r="SOS15" s="4"/>
      <c r="SOT15" s="4"/>
      <c r="SOU15" s="4"/>
      <c r="SOV15" s="4"/>
      <c r="SOW15" s="4"/>
      <c r="SOX15" s="4"/>
      <c r="SPB15" s="4"/>
      <c r="SPC15" s="4"/>
      <c r="SPD15" s="4"/>
      <c r="SPE15" s="4"/>
      <c r="SPF15" s="4"/>
      <c r="SPG15" s="4"/>
      <c r="SPH15" s="4"/>
      <c r="SPI15" s="4"/>
      <c r="SPJ15" s="4"/>
      <c r="SPK15" s="4"/>
      <c r="SPL15" s="4"/>
      <c r="SPM15" s="4"/>
      <c r="SPQ15" s="4"/>
      <c r="SPR15" s="4"/>
      <c r="SPS15" s="4"/>
      <c r="SPT15" s="4"/>
      <c r="SPU15" s="4"/>
      <c r="SPV15" s="4"/>
      <c r="SPW15" s="4"/>
      <c r="SPX15" s="4"/>
      <c r="SPY15" s="4"/>
      <c r="SPZ15" s="4"/>
      <c r="SQA15" s="4"/>
      <c r="SQB15" s="4"/>
      <c r="SQF15" s="4"/>
      <c r="SQG15" s="4"/>
      <c r="SQH15" s="4"/>
      <c r="SQI15" s="4"/>
      <c r="SQJ15" s="4"/>
      <c r="SQK15" s="4"/>
      <c r="SQL15" s="4"/>
      <c r="SQM15" s="4"/>
      <c r="SQN15" s="4"/>
      <c r="SQO15" s="4"/>
      <c r="SQP15" s="4"/>
      <c r="SQQ15" s="4"/>
      <c r="SQU15" s="4"/>
      <c r="SQV15" s="4"/>
      <c r="SQW15" s="4"/>
      <c r="SQX15" s="4"/>
      <c r="SQY15" s="4"/>
      <c r="SQZ15" s="4"/>
      <c r="SRA15" s="4"/>
      <c r="SRB15" s="4"/>
      <c r="SRC15" s="4"/>
      <c r="SRD15" s="4"/>
      <c r="SRE15" s="4"/>
      <c r="SRF15" s="4"/>
      <c r="SRJ15" s="4"/>
      <c r="SRK15" s="4"/>
      <c r="SRL15" s="4"/>
      <c r="SRM15" s="4"/>
      <c r="SRN15" s="4"/>
      <c r="SRO15" s="4"/>
      <c r="SRP15" s="4"/>
      <c r="SRQ15" s="4"/>
      <c r="SRR15" s="4"/>
      <c r="SRS15" s="4"/>
      <c r="SRT15" s="4"/>
      <c r="SRU15" s="4"/>
      <c r="SRY15" s="4"/>
      <c r="SRZ15" s="4"/>
      <c r="SSA15" s="4"/>
      <c r="SSB15" s="4"/>
      <c r="SSC15" s="4"/>
      <c r="SSD15" s="4"/>
      <c r="SSE15" s="4"/>
      <c r="SSF15" s="4"/>
      <c r="SSG15" s="4"/>
      <c r="SSH15" s="4"/>
      <c r="SSI15" s="4"/>
      <c r="SSJ15" s="4"/>
      <c r="SSN15" s="4"/>
      <c r="SSO15" s="4"/>
      <c r="SSP15" s="4"/>
      <c r="SSQ15" s="4"/>
      <c r="SSR15" s="4"/>
      <c r="SSS15" s="4"/>
      <c r="SST15" s="4"/>
      <c r="SSU15" s="4"/>
      <c r="SSV15" s="4"/>
      <c r="SSW15" s="4"/>
      <c r="SSX15" s="4"/>
      <c r="SSY15" s="4"/>
      <c r="STC15" s="4"/>
      <c r="STD15" s="4"/>
      <c r="STE15" s="4"/>
      <c r="STF15" s="4"/>
      <c r="STG15" s="4"/>
      <c r="STH15" s="4"/>
      <c r="STI15" s="4"/>
      <c r="STJ15" s="4"/>
      <c r="STK15" s="4"/>
      <c r="STL15" s="4"/>
      <c r="STM15" s="4"/>
      <c r="STN15" s="4"/>
      <c r="STR15" s="4"/>
      <c r="STS15" s="4"/>
      <c r="STT15" s="4"/>
      <c r="STU15" s="4"/>
      <c r="STV15" s="4"/>
      <c r="STW15" s="4"/>
      <c r="STX15" s="4"/>
      <c r="STY15" s="4"/>
      <c r="STZ15" s="4"/>
      <c r="SUA15" s="4"/>
      <c r="SUB15" s="4"/>
      <c r="SUC15" s="4"/>
      <c r="SUG15" s="4"/>
      <c r="SUH15" s="4"/>
      <c r="SUI15" s="4"/>
      <c r="SUJ15" s="4"/>
      <c r="SUK15" s="4"/>
      <c r="SUL15" s="4"/>
      <c r="SUM15" s="4"/>
      <c r="SUN15" s="4"/>
      <c r="SUO15" s="4"/>
      <c r="SUP15" s="4"/>
      <c r="SUQ15" s="4"/>
      <c r="SUR15" s="4"/>
      <c r="SUV15" s="4"/>
      <c r="SUW15" s="4"/>
      <c r="SUX15" s="4"/>
      <c r="SUY15" s="4"/>
      <c r="SUZ15" s="4"/>
      <c r="SVA15" s="4"/>
      <c r="SVB15" s="4"/>
      <c r="SVC15" s="4"/>
      <c r="SVD15" s="4"/>
      <c r="SVE15" s="4"/>
      <c r="SVF15" s="4"/>
      <c r="SVG15" s="4"/>
      <c r="SVK15" s="4"/>
      <c r="SVL15" s="4"/>
      <c r="SVM15" s="4"/>
      <c r="SVN15" s="4"/>
      <c r="SVO15" s="4"/>
      <c r="SVP15" s="4"/>
      <c r="SVQ15" s="4"/>
      <c r="SVR15" s="4"/>
      <c r="SVS15" s="4"/>
      <c r="SVT15" s="4"/>
      <c r="SVU15" s="4"/>
      <c r="SVV15" s="4"/>
      <c r="SVZ15" s="4"/>
      <c r="SWA15" s="4"/>
      <c r="SWB15" s="4"/>
      <c r="SWC15" s="4"/>
      <c r="SWD15" s="4"/>
      <c r="SWE15" s="4"/>
      <c r="SWF15" s="4"/>
      <c r="SWG15" s="4"/>
      <c r="SWH15" s="4"/>
      <c r="SWI15" s="4"/>
      <c r="SWJ15" s="4"/>
      <c r="SWK15" s="4"/>
      <c r="SWO15" s="4"/>
      <c r="SWP15" s="4"/>
      <c r="SWQ15" s="4"/>
      <c r="SWR15" s="4"/>
      <c r="SWS15" s="4"/>
      <c r="SWT15" s="4"/>
      <c r="SWU15" s="4"/>
      <c r="SWV15" s="4"/>
      <c r="SWW15" s="4"/>
      <c r="SWX15" s="4"/>
      <c r="SWY15" s="4"/>
      <c r="SWZ15" s="4"/>
      <c r="SXD15" s="4"/>
      <c r="SXE15" s="4"/>
      <c r="SXF15" s="4"/>
      <c r="SXG15" s="4"/>
      <c r="SXH15" s="4"/>
      <c r="SXI15" s="4"/>
      <c r="SXJ15" s="4"/>
      <c r="SXK15" s="4"/>
      <c r="SXL15" s="4"/>
      <c r="SXM15" s="4"/>
      <c r="SXN15" s="4"/>
      <c r="SXO15" s="4"/>
      <c r="SXS15" s="4"/>
      <c r="SXT15" s="4"/>
      <c r="SXU15" s="4"/>
      <c r="SXV15" s="4"/>
      <c r="SXW15" s="4"/>
      <c r="SXX15" s="4"/>
      <c r="SXY15" s="4"/>
      <c r="SXZ15" s="4"/>
      <c r="SYA15" s="4"/>
      <c r="SYB15" s="4"/>
      <c r="SYC15" s="4"/>
      <c r="SYD15" s="4"/>
      <c r="SYH15" s="4"/>
      <c r="SYI15" s="4"/>
      <c r="SYJ15" s="4"/>
      <c r="SYK15" s="4"/>
      <c r="SYL15" s="4"/>
      <c r="SYM15" s="4"/>
      <c r="SYN15" s="4"/>
      <c r="SYO15" s="4"/>
      <c r="SYP15" s="4"/>
      <c r="SYQ15" s="4"/>
      <c r="SYR15" s="4"/>
      <c r="SYS15" s="4"/>
      <c r="SYW15" s="4"/>
      <c r="SYX15" s="4"/>
      <c r="SYY15" s="4"/>
      <c r="SYZ15" s="4"/>
      <c r="SZA15" s="4"/>
      <c r="SZB15" s="4"/>
      <c r="SZC15" s="4"/>
      <c r="SZD15" s="4"/>
      <c r="SZE15" s="4"/>
      <c r="SZF15" s="4"/>
      <c r="SZG15" s="4"/>
      <c r="SZH15" s="4"/>
      <c r="SZL15" s="4"/>
      <c r="SZM15" s="4"/>
      <c r="SZN15" s="4"/>
      <c r="SZO15" s="4"/>
      <c r="SZP15" s="4"/>
      <c r="SZQ15" s="4"/>
      <c r="SZR15" s="4"/>
      <c r="SZS15" s="4"/>
      <c r="SZT15" s="4"/>
      <c r="SZU15" s="4"/>
      <c r="SZV15" s="4"/>
      <c r="SZW15" s="4"/>
      <c r="TAA15" s="4"/>
      <c r="TAB15" s="4"/>
      <c r="TAC15" s="4"/>
      <c r="TAD15" s="4"/>
      <c r="TAE15" s="4"/>
      <c r="TAF15" s="4"/>
      <c r="TAG15" s="4"/>
      <c r="TAH15" s="4"/>
      <c r="TAI15" s="4"/>
      <c r="TAJ15" s="4"/>
      <c r="TAK15" s="4"/>
      <c r="TAL15" s="4"/>
      <c r="TAP15" s="4"/>
      <c r="TAQ15" s="4"/>
      <c r="TAR15" s="4"/>
      <c r="TAS15" s="4"/>
      <c r="TAT15" s="4"/>
      <c r="TAU15" s="4"/>
      <c r="TAV15" s="4"/>
      <c r="TAW15" s="4"/>
      <c r="TAX15" s="4"/>
      <c r="TAY15" s="4"/>
      <c r="TAZ15" s="4"/>
      <c r="TBA15" s="4"/>
      <c r="TBE15" s="4"/>
      <c r="TBF15" s="4"/>
      <c r="TBG15" s="4"/>
      <c r="TBH15" s="4"/>
      <c r="TBI15" s="4"/>
      <c r="TBJ15" s="4"/>
      <c r="TBK15" s="4"/>
      <c r="TBL15" s="4"/>
      <c r="TBM15" s="4"/>
      <c r="TBN15" s="4"/>
      <c r="TBO15" s="4"/>
      <c r="TBP15" s="4"/>
      <c r="TBT15" s="4"/>
      <c r="TBU15" s="4"/>
      <c r="TBV15" s="4"/>
      <c r="TBW15" s="4"/>
      <c r="TBX15" s="4"/>
      <c r="TBY15" s="4"/>
      <c r="TBZ15" s="4"/>
      <c r="TCA15" s="4"/>
      <c r="TCB15" s="4"/>
      <c r="TCC15" s="4"/>
      <c r="TCD15" s="4"/>
      <c r="TCE15" s="4"/>
      <c r="TCI15" s="4"/>
      <c r="TCJ15" s="4"/>
      <c r="TCK15" s="4"/>
      <c r="TCL15" s="4"/>
      <c r="TCM15" s="4"/>
      <c r="TCN15" s="4"/>
      <c r="TCO15" s="4"/>
      <c r="TCP15" s="4"/>
      <c r="TCQ15" s="4"/>
      <c r="TCR15" s="4"/>
      <c r="TCS15" s="4"/>
      <c r="TCT15" s="4"/>
      <c r="TCX15" s="4"/>
      <c r="TCY15" s="4"/>
      <c r="TCZ15" s="4"/>
      <c r="TDA15" s="4"/>
      <c r="TDB15" s="4"/>
      <c r="TDC15" s="4"/>
      <c r="TDD15" s="4"/>
      <c r="TDE15" s="4"/>
      <c r="TDF15" s="4"/>
      <c r="TDG15" s="4"/>
      <c r="TDH15" s="4"/>
      <c r="TDI15" s="4"/>
      <c r="TDM15" s="4"/>
      <c r="TDN15" s="4"/>
      <c r="TDO15" s="4"/>
      <c r="TDP15" s="4"/>
      <c r="TDQ15" s="4"/>
      <c r="TDR15" s="4"/>
      <c r="TDS15" s="4"/>
      <c r="TDT15" s="4"/>
      <c r="TDU15" s="4"/>
      <c r="TDV15" s="4"/>
      <c r="TDW15" s="4"/>
      <c r="TDX15" s="4"/>
      <c r="TEB15" s="4"/>
      <c r="TEC15" s="4"/>
      <c r="TED15" s="4"/>
      <c r="TEE15" s="4"/>
      <c r="TEF15" s="4"/>
      <c r="TEG15" s="4"/>
      <c r="TEH15" s="4"/>
      <c r="TEI15" s="4"/>
      <c r="TEJ15" s="4"/>
      <c r="TEK15" s="4"/>
      <c r="TEL15" s="4"/>
      <c r="TEM15" s="4"/>
      <c r="TEQ15" s="4"/>
      <c r="TER15" s="4"/>
      <c r="TES15" s="4"/>
      <c r="TET15" s="4"/>
      <c r="TEU15" s="4"/>
      <c r="TEV15" s="4"/>
      <c r="TEW15" s="4"/>
      <c r="TEX15" s="4"/>
      <c r="TEY15" s="4"/>
      <c r="TEZ15" s="4"/>
      <c r="TFA15" s="4"/>
      <c r="TFB15" s="4"/>
      <c r="TFF15" s="4"/>
      <c r="TFG15" s="4"/>
      <c r="TFH15" s="4"/>
      <c r="TFI15" s="4"/>
      <c r="TFJ15" s="4"/>
      <c r="TFK15" s="4"/>
      <c r="TFL15" s="4"/>
      <c r="TFM15" s="4"/>
      <c r="TFN15" s="4"/>
      <c r="TFO15" s="4"/>
      <c r="TFP15" s="4"/>
      <c r="TFQ15" s="4"/>
      <c r="TFU15" s="4"/>
      <c r="TFV15" s="4"/>
      <c r="TFW15" s="4"/>
      <c r="TFX15" s="4"/>
      <c r="TFY15" s="4"/>
      <c r="TFZ15" s="4"/>
      <c r="TGA15" s="4"/>
      <c r="TGB15" s="4"/>
      <c r="TGC15" s="4"/>
      <c r="TGD15" s="4"/>
      <c r="TGE15" s="4"/>
      <c r="TGF15" s="4"/>
      <c r="TGJ15" s="4"/>
      <c r="TGK15" s="4"/>
      <c r="TGL15" s="4"/>
      <c r="TGM15" s="4"/>
      <c r="TGN15" s="4"/>
      <c r="TGO15" s="4"/>
      <c r="TGP15" s="4"/>
      <c r="TGQ15" s="4"/>
      <c r="TGR15" s="4"/>
      <c r="TGS15" s="4"/>
      <c r="TGT15" s="4"/>
      <c r="TGU15" s="4"/>
      <c r="TGY15" s="4"/>
      <c r="TGZ15" s="4"/>
      <c r="THA15" s="4"/>
      <c r="THB15" s="4"/>
      <c r="THC15" s="4"/>
      <c r="THD15" s="4"/>
      <c r="THE15" s="4"/>
      <c r="THF15" s="4"/>
      <c r="THG15" s="4"/>
      <c r="THH15" s="4"/>
      <c r="THI15" s="4"/>
      <c r="THJ15" s="4"/>
      <c r="THN15" s="4"/>
      <c r="THO15" s="4"/>
      <c r="THP15" s="4"/>
      <c r="THQ15" s="4"/>
      <c r="THR15" s="4"/>
      <c r="THS15" s="4"/>
      <c r="THT15" s="4"/>
      <c r="THU15" s="4"/>
      <c r="THV15" s="4"/>
      <c r="THW15" s="4"/>
      <c r="THX15" s="4"/>
      <c r="THY15" s="4"/>
      <c r="TIC15" s="4"/>
      <c r="TID15" s="4"/>
      <c r="TIE15" s="4"/>
      <c r="TIF15" s="4"/>
      <c r="TIG15" s="4"/>
      <c r="TIH15" s="4"/>
      <c r="TII15" s="4"/>
      <c r="TIJ15" s="4"/>
      <c r="TIK15" s="4"/>
      <c r="TIL15" s="4"/>
      <c r="TIM15" s="4"/>
      <c r="TIN15" s="4"/>
      <c r="TIR15" s="4"/>
      <c r="TIS15" s="4"/>
      <c r="TIT15" s="4"/>
      <c r="TIU15" s="4"/>
      <c r="TIV15" s="4"/>
      <c r="TIW15" s="4"/>
      <c r="TIX15" s="4"/>
      <c r="TIY15" s="4"/>
      <c r="TIZ15" s="4"/>
      <c r="TJA15" s="4"/>
      <c r="TJB15" s="4"/>
      <c r="TJC15" s="4"/>
      <c r="TJG15" s="4"/>
      <c r="TJH15" s="4"/>
      <c r="TJI15" s="4"/>
      <c r="TJJ15" s="4"/>
      <c r="TJK15" s="4"/>
      <c r="TJL15" s="4"/>
      <c r="TJM15" s="4"/>
      <c r="TJN15" s="4"/>
      <c r="TJO15" s="4"/>
      <c r="TJP15" s="4"/>
      <c r="TJQ15" s="4"/>
      <c r="TJR15" s="4"/>
      <c r="TJV15" s="4"/>
      <c r="TJW15" s="4"/>
      <c r="TJX15" s="4"/>
      <c r="TJY15" s="4"/>
      <c r="TJZ15" s="4"/>
      <c r="TKA15" s="4"/>
      <c r="TKB15" s="4"/>
      <c r="TKC15" s="4"/>
      <c r="TKD15" s="4"/>
      <c r="TKE15" s="4"/>
      <c r="TKF15" s="4"/>
      <c r="TKG15" s="4"/>
      <c r="TKK15" s="4"/>
      <c r="TKL15" s="4"/>
      <c r="TKM15" s="4"/>
      <c r="TKN15" s="4"/>
      <c r="TKO15" s="4"/>
      <c r="TKP15" s="4"/>
      <c r="TKQ15" s="4"/>
      <c r="TKR15" s="4"/>
      <c r="TKS15" s="4"/>
      <c r="TKT15" s="4"/>
      <c r="TKU15" s="4"/>
      <c r="TKV15" s="4"/>
      <c r="TKZ15" s="4"/>
      <c r="TLA15" s="4"/>
      <c r="TLB15" s="4"/>
      <c r="TLC15" s="4"/>
      <c r="TLD15" s="4"/>
      <c r="TLE15" s="4"/>
      <c r="TLF15" s="4"/>
      <c r="TLG15" s="4"/>
      <c r="TLH15" s="4"/>
      <c r="TLI15" s="4"/>
      <c r="TLJ15" s="4"/>
      <c r="TLK15" s="4"/>
      <c r="TLO15" s="4"/>
      <c r="TLP15" s="4"/>
      <c r="TLQ15" s="4"/>
      <c r="TLR15" s="4"/>
      <c r="TLS15" s="4"/>
      <c r="TLT15" s="4"/>
      <c r="TLU15" s="4"/>
      <c r="TLV15" s="4"/>
      <c r="TLW15" s="4"/>
      <c r="TLX15" s="4"/>
      <c r="TLY15" s="4"/>
      <c r="TLZ15" s="4"/>
      <c r="TMD15" s="4"/>
      <c r="TME15" s="4"/>
      <c r="TMF15" s="4"/>
      <c r="TMG15" s="4"/>
      <c r="TMH15" s="4"/>
      <c r="TMI15" s="4"/>
      <c r="TMJ15" s="4"/>
      <c r="TMK15" s="4"/>
      <c r="TML15" s="4"/>
      <c r="TMM15" s="4"/>
      <c r="TMN15" s="4"/>
      <c r="TMO15" s="4"/>
      <c r="TMS15" s="4"/>
      <c r="TMT15" s="4"/>
      <c r="TMU15" s="4"/>
      <c r="TMV15" s="4"/>
      <c r="TMW15" s="4"/>
      <c r="TMX15" s="4"/>
      <c r="TMY15" s="4"/>
      <c r="TMZ15" s="4"/>
      <c r="TNA15" s="4"/>
      <c r="TNB15" s="4"/>
      <c r="TNC15" s="4"/>
      <c r="TND15" s="4"/>
      <c r="TNH15" s="4"/>
      <c r="TNI15" s="4"/>
      <c r="TNJ15" s="4"/>
      <c r="TNK15" s="4"/>
      <c r="TNL15" s="4"/>
      <c r="TNM15" s="4"/>
      <c r="TNN15" s="4"/>
      <c r="TNO15" s="4"/>
      <c r="TNP15" s="4"/>
      <c r="TNQ15" s="4"/>
      <c r="TNR15" s="4"/>
      <c r="TNS15" s="4"/>
      <c r="TNW15" s="4"/>
      <c r="TNX15" s="4"/>
      <c r="TNY15" s="4"/>
      <c r="TNZ15" s="4"/>
      <c r="TOA15" s="4"/>
      <c r="TOB15" s="4"/>
      <c r="TOC15" s="4"/>
      <c r="TOD15" s="4"/>
      <c r="TOE15" s="4"/>
      <c r="TOF15" s="4"/>
      <c r="TOG15" s="4"/>
      <c r="TOH15" s="4"/>
      <c r="TOL15" s="4"/>
      <c r="TOM15" s="4"/>
      <c r="TON15" s="4"/>
      <c r="TOO15" s="4"/>
      <c r="TOP15" s="4"/>
      <c r="TOQ15" s="4"/>
      <c r="TOR15" s="4"/>
      <c r="TOS15" s="4"/>
      <c r="TOT15" s="4"/>
      <c r="TOU15" s="4"/>
      <c r="TOV15" s="4"/>
      <c r="TOW15" s="4"/>
      <c r="TPA15" s="4"/>
      <c r="TPB15" s="4"/>
      <c r="TPC15" s="4"/>
      <c r="TPD15" s="4"/>
      <c r="TPE15" s="4"/>
      <c r="TPF15" s="4"/>
      <c r="TPG15" s="4"/>
      <c r="TPH15" s="4"/>
      <c r="TPI15" s="4"/>
      <c r="TPJ15" s="4"/>
      <c r="TPK15" s="4"/>
      <c r="TPL15" s="4"/>
      <c r="TPP15" s="4"/>
      <c r="TPQ15" s="4"/>
      <c r="TPR15" s="4"/>
      <c r="TPS15" s="4"/>
      <c r="TPT15" s="4"/>
      <c r="TPU15" s="4"/>
      <c r="TPV15" s="4"/>
      <c r="TPW15" s="4"/>
      <c r="TPX15" s="4"/>
      <c r="TPY15" s="4"/>
      <c r="TPZ15" s="4"/>
      <c r="TQA15" s="4"/>
      <c r="TQE15" s="4"/>
      <c r="TQF15" s="4"/>
      <c r="TQG15" s="4"/>
      <c r="TQH15" s="4"/>
      <c r="TQI15" s="4"/>
      <c r="TQJ15" s="4"/>
      <c r="TQK15" s="4"/>
      <c r="TQL15" s="4"/>
      <c r="TQM15" s="4"/>
      <c r="TQN15" s="4"/>
      <c r="TQO15" s="4"/>
      <c r="TQP15" s="4"/>
      <c r="TQT15" s="4"/>
      <c r="TQU15" s="4"/>
      <c r="TQV15" s="4"/>
      <c r="TQW15" s="4"/>
      <c r="TQX15" s="4"/>
      <c r="TQY15" s="4"/>
      <c r="TQZ15" s="4"/>
      <c r="TRA15" s="4"/>
      <c r="TRB15" s="4"/>
      <c r="TRC15" s="4"/>
      <c r="TRD15" s="4"/>
      <c r="TRE15" s="4"/>
      <c r="TRI15" s="4"/>
      <c r="TRJ15" s="4"/>
      <c r="TRK15" s="4"/>
      <c r="TRL15" s="4"/>
      <c r="TRM15" s="4"/>
      <c r="TRN15" s="4"/>
      <c r="TRO15" s="4"/>
      <c r="TRP15" s="4"/>
      <c r="TRQ15" s="4"/>
      <c r="TRR15" s="4"/>
      <c r="TRS15" s="4"/>
      <c r="TRT15" s="4"/>
      <c r="TRX15" s="4"/>
      <c r="TRY15" s="4"/>
      <c r="TRZ15" s="4"/>
      <c r="TSA15" s="4"/>
      <c r="TSB15" s="4"/>
      <c r="TSC15" s="4"/>
      <c r="TSD15" s="4"/>
      <c r="TSE15" s="4"/>
      <c r="TSF15" s="4"/>
      <c r="TSG15" s="4"/>
      <c r="TSH15" s="4"/>
      <c r="TSI15" s="4"/>
      <c r="TSM15" s="4"/>
      <c r="TSN15" s="4"/>
      <c r="TSO15" s="4"/>
      <c r="TSP15" s="4"/>
      <c r="TSQ15" s="4"/>
      <c r="TSR15" s="4"/>
      <c r="TSS15" s="4"/>
      <c r="TST15" s="4"/>
      <c r="TSU15" s="4"/>
      <c r="TSV15" s="4"/>
      <c r="TSW15" s="4"/>
      <c r="TSX15" s="4"/>
      <c r="TTB15" s="4"/>
      <c r="TTC15" s="4"/>
      <c r="TTD15" s="4"/>
      <c r="TTE15" s="4"/>
      <c r="TTF15" s="4"/>
      <c r="TTG15" s="4"/>
      <c r="TTH15" s="4"/>
      <c r="TTI15" s="4"/>
      <c r="TTJ15" s="4"/>
      <c r="TTK15" s="4"/>
      <c r="TTL15" s="4"/>
      <c r="TTM15" s="4"/>
      <c r="TTQ15" s="4"/>
      <c r="TTR15" s="4"/>
      <c r="TTS15" s="4"/>
      <c r="TTT15" s="4"/>
      <c r="TTU15" s="4"/>
      <c r="TTV15" s="4"/>
      <c r="TTW15" s="4"/>
      <c r="TTX15" s="4"/>
      <c r="TTY15" s="4"/>
      <c r="TTZ15" s="4"/>
      <c r="TUA15" s="4"/>
      <c r="TUB15" s="4"/>
      <c r="TUF15" s="4"/>
      <c r="TUG15" s="4"/>
      <c r="TUH15" s="4"/>
      <c r="TUI15" s="4"/>
      <c r="TUJ15" s="4"/>
      <c r="TUK15" s="4"/>
      <c r="TUL15" s="4"/>
      <c r="TUM15" s="4"/>
      <c r="TUN15" s="4"/>
      <c r="TUO15" s="4"/>
      <c r="TUP15" s="4"/>
      <c r="TUQ15" s="4"/>
      <c r="TUU15" s="4"/>
      <c r="TUV15" s="4"/>
      <c r="TUW15" s="4"/>
      <c r="TUX15" s="4"/>
      <c r="TUY15" s="4"/>
      <c r="TUZ15" s="4"/>
      <c r="TVA15" s="4"/>
      <c r="TVB15" s="4"/>
      <c r="TVC15" s="4"/>
      <c r="TVD15" s="4"/>
      <c r="TVE15" s="4"/>
      <c r="TVF15" s="4"/>
      <c r="TVJ15" s="4"/>
      <c r="TVK15" s="4"/>
      <c r="TVL15" s="4"/>
      <c r="TVM15" s="4"/>
      <c r="TVN15" s="4"/>
      <c r="TVO15" s="4"/>
      <c r="TVP15" s="4"/>
      <c r="TVQ15" s="4"/>
      <c r="TVR15" s="4"/>
      <c r="TVS15" s="4"/>
      <c r="TVT15" s="4"/>
      <c r="TVU15" s="4"/>
      <c r="TVY15" s="4"/>
      <c r="TVZ15" s="4"/>
      <c r="TWA15" s="4"/>
      <c r="TWB15" s="4"/>
      <c r="TWC15" s="4"/>
      <c r="TWD15" s="4"/>
      <c r="TWE15" s="4"/>
      <c r="TWF15" s="4"/>
      <c r="TWG15" s="4"/>
      <c r="TWH15" s="4"/>
      <c r="TWI15" s="4"/>
      <c r="TWJ15" s="4"/>
      <c r="TWN15" s="4"/>
      <c r="TWO15" s="4"/>
      <c r="TWP15" s="4"/>
      <c r="TWQ15" s="4"/>
      <c r="TWR15" s="4"/>
      <c r="TWS15" s="4"/>
      <c r="TWT15" s="4"/>
      <c r="TWU15" s="4"/>
      <c r="TWV15" s="4"/>
      <c r="TWW15" s="4"/>
      <c r="TWX15" s="4"/>
      <c r="TWY15" s="4"/>
      <c r="TXC15" s="4"/>
      <c r="TXD15" s="4"/>
      <c r="TXE15" s="4"/>
      <c r="TXF15" s="4"/>
      <c r="TXG15" s="4"/>
      <c r="TXH15" s="4"/>
      <c r="TXI15" s="4"/>
      <c r="TXJ15" s="4"/>
      <c r="TXK15" s="4"/>
      <c r="TXL15" s="4"/>
      <c r="TXM15" s="4"/>
      <c r="TXN15" s="4"/>
      <c r="TXR15" s="4"/>
      <c r="TXS15" s="4"/>
      <c r="TXT15" s="4"/>
      <c r="TXU15" s="4"/>
      <c r="TXV15" s="4"/>
      <c r="TXW15" s="4"/>
      <c r="TXX15" s="4"/>
      <c r="TXY15" s="4"/>
      <c r="TXZ15" s="4"/>
      <c r="TYA15" s="4"/>
      <c r="TYB15" s="4"/>
      <c r="TYC15" s="4"/>
      <c r="TYG15" s="4"/>
      <c r="TYH15" s="4"/>
      <c r="TYI15" s="4"/>
      <c r="TYJ15" s="4"/>
      <c r="TYK15" s="4"/>
      <c r="TYL15" s="4"/>
      <c r="TYM15" s="4"/>
      <c r="TYN15" s="4"/>
      <c r="TYO15" s="4"/>
      <c r="TYP15" s="4"/>
      <c r="TYQ15" s="4"/>
      <c r="TYR15" s="4"/>
      <c r="TYV15" s="4"/>
      <c r="TYW15" s="4"/>
      <c r="TYX15" s="4"/>
      <c r="TYY15" s="4"/>
      <c r="TYZ15" s="4"/>
      <c r="TZA15" s="4"/>
      <c r="TZB15" s="4"/>
      <c r="TZC15" s="4"/>
      <c r="TZD15" s="4"/>
      <c r="TZE15" s="4"/>
      <c r="TZF15" s="4"/>
      <c r="TZG15" s="4"/>
      <c r="TZK15" s="4"/>
      <c r="TZL15" s="4"/>
      <c r="TZM15" s="4"/>
      <c r="TZN15" s="4"/>
      <c r="TZO15" s="4"/>
      <c r="TZP15" s="4"/>
      <c r="TZQ15" s="4"/>
      <c r="TZR15" s="4"/>
      <c r="TZS15" s="4"/>
      <c r="TZT15" s="4"/>
      <c r="TZU15" s="4"/>
      <c r="TZV15" s="4"/>
      <c r="TZZ15" s="4"/>
      <c r="UAA15" s="4"/>
      <c r="UAB15" s="4"/>
      <c r="UAC15" s="4"/>
      <c r="UAD15" s="4"/>
      <c r="UAE15" s="4"/>
      <c r="UAF15" s="4"/>
      <c r="UAG15" s="4"/>
      <c r="UAH15" s="4"/>
      <c r="UAI15" s="4"/>
      <c r="UAJ15" s="4"/>
      <c r="UAK15" s="4"/>
      <c r="UAO15" s="4"/>
      <c r="UAP15" s="4"/>
      <c r="UAQ15" s="4"/>
      <c r="UAR15" s="4"/>
      <c r="UAS15" s="4"/>
      <c r="UAT15" s="4"/>
      <c r="UAU15" s="4"/>
      <c r="UAV15" s="4"/>
      <c r="UAW15" s="4"/>
      <c r="UAX15" s="4"/>
      <c r="UAY15" s="4"/>
      <c r="UAZ15" s="4"/>
      <c r="UBD15" s="4"/>
      <c r="UBE15" s="4"/>
      <c r="UBF15" s="4"/>
      <c r="UBG15" s="4"/>
      <c r="UBH15" s="4"/>
      <c r="UBI15" s="4"/>
      <c r="UBJ15" s="4"/>
      <c r="UBK15" s="4"/>
      <c r="UBL15" s="4"/>
      <c r="UBM15" s="4"/>
      <c r="UBN15" s="4"/>
      <c r="UBO15" s="4"/>
      <c r="UBS15" s="4"/>
      <c r="UBT15" s="4"/>
      <c r="UBU15" s="4"/>
      <c r="UBV15" s="4"/>
      <c r="UBW15" s="4"/>
      <c r="UBX15" s="4"/>
      <c r="UBY15" s="4"/>
      <c r="UBZ15" s="4"/>
      <c r="UCA15" s="4"/>
      <c r="UCB15" s="4"/>
      <c r="UCC15" s="4"/>
      <c r="UCD15" s="4"/>
      <c r="UCH15" s="4"/>
      <c r="UCI15" s="4"/>
      <c r="UCJ15" s="4"/>
      <c r="UCK15" s="4"/>
      <c r="UCL15" s="4"/>
      <c r="UCM15" s="4"/>
      <c r="UCN15" s="4"/>
      <c r="UCO15" s="4"/>
      <c r="UCP15" s="4"/>
      <c r="UCQ15" s="4"/>
      <c r="UCR15" s="4"/>
      <c r="UCS15" s="4"/>
      <c r="UCW15" s="4"/>
      <c r="UCX15" s="4"/>
      <c r="UCY15" s="4"/>
      <c r="UCZ15" s="4"/>
      <c r="UDA15" s="4"/>
      <c r="UDB15" s="4"/>
      <c r="UDC15" s="4"/>
      <c r="UDD15" s="4"/>
      <c r="UDE15" s="4"/>
      <c r="UDF15" s="4"/>
      <c r="UDG15" s="4"/>
      <c r="UDH15" s="4"/>
      <c r="UDL15" s="4"/>
      <c r="UDM15" s="4"/>
      <c r="UDN15" s="4"/>
      <c r="UDO15" s="4"/>
      <c r="UDP15" s="4"/>
      <c r="UDQ15" s="4"/>
      <c r="UDR15" s="4"/>
      <c r="UDS15" s="4"/>
      <c r="UDT15" s="4"/>
      <c r="UDU15" s="4"/>
      <c r="UDV15" s="4"/>
      <c r="UDW15" s="4"/>
      <c r="UEA15" s="4"/>
      <c r="UEB15" s="4"/>
      <c r="UEC15" s="4"/>
      <c r="UED15" s="4"/>
      <c r="UEE15" s="4"/>
      <c r="UEF15" s="4"/>
      <c r="UEG15" s="4"/>
      <c r="UEH15" s="4"/>
      <c r="UEI15" s="4"/>
      <c r="UEJ15" s="4"/>
      <c r="UEK15" s="4"/>
      <c r="UEL15" s="4"/>
      <c r="UEP15" s="4"/>
      <c r="UEQ15" s="4"/>
      <c r="UER15" s="4"/>
      <c r="UES15" s="4"/>
      <c r="UET15" s="4"/>
      <c r="UEU15" s="4"/>
      <c r="UEV15" s="4"/>
      <c r="UEW15" s="4"/>
      <c r="UEX15" s="4"/>
      <c r="UEY15" s="4"/>
      <c r="UEZ15" s="4"/>
      <c r="UFA15" s="4"/>
      <c r="UFE15" s="4"/>
      <c r="UFF15" s="4"/>
      <c r="UFG15" s="4"/>
      <c r="UFH15" s="4"/>
      <c r="UFI15" s="4"/>
      <c r="UFJ15" s="4"/>
      <c r="UFK15" s="4"/>
      <c r="UFL15" s="4"/>
      <c r="UFM15" s="4"/>
      <c r="UFN15" s="4"/>
      <c r="UFO15" s="4"/>
      <c r="UFP15" s="4"/>
      <c r="UFT15" s="4"/>
      <c r="UFU15" s="4"/>
      <c r="UFV15" s="4"/>
      <c r="UFW15" s="4"/>
      <c r="UFX15" s="4"/>
      <c r="UFY15" s="4"/>
      <c r="UFZ15" s="4"/>
      <c r="UGA15" s="4"/>
      <c r="UGB15" s="4"/>
      <c r="UGC15" s="4"/>
      <c r="UGD15" s="4"/>
      <c r="UGE15" s="4"/>
      <c r="UGI15" s="4"/>
      <c r="UGJ15" s="4"/>
      <c r="UGK15" s="4"/>
      <c r="UGL15" s="4"/>
      <c r="UGM15" s="4"/>
      <c r="UGN15" s="4"/>
      <c r="UGO15" s="4"/>
      <c r="UGP15" s="4"/>
      <c r="UGQ15" s="4"/>
      <c r="UGR15" s="4"/>
      <c r="UGS15" s="4"/>
      <c r="UGT15" s="4"/>
      <c r="UGX15" s="4"/>
      <c r="UGY15" s="4"/>
      <c r="UGZ15" s="4"/>
      <c r="UHA15" s="4"/>
      <c r="UHB15" s="4"/>
      <c r="UHC15" s="4"/>
      <c r="UHD15" s="4"/>
      <c r="UHE15" s="4"/>
      <c r="UHF15" s="4"/>
      <c r="UHG15" s="4"/>
      <c r="UHH15" s="4"/>
      <c r="UHI15" s="4"/>
      <c r="UHM15" s="4"/>
      <c r="UHN15" s="4"/>
      <c r="UHO15" s="4"/>
      <c r="UHP15" s="4"/>
      <c r="UHQ15" s="4"/>
      <c r="UHR15" s="4"/>
      <c r="UHS15" s="4"/>
      <c r="UHT15" s="4"/>
      <c r="UHU15" s="4"/>
      <c r="UHV15" s="4"/>
      <c r="UHW15" s="4"/>
      <c r="UHX15" s="4"/>
      <c r="UIB15" s="4"/>
      <c r="UIC15" s="4"/>
      <c r="UID15" s="4"/>
      <c r="UIE15" s="4"/>
      <c r="UIF15" s="4"/>
      <c r="UIG15" s="4"/>
      <c r="UIH15" s="4"/>
      <c r="UII15" s="4"/>
      <c r="UIJ15" s="4"/>
      <c r="UIK15" s="4"/>
      <c r="UIL15" s="4"/>
      <c r="UIM15" s="4"/>
      <c r="UIQ15" s="4"/>
      <c r="UIR15" s="4"/>
      <c r="UIS15" s="4"/>
      <c r="UIT15" s="4"/>
      <c r="UIU15" s="4"/>
      <c r="UIV15" s="4"/>
      <c r="UIW15" s="4"/>
      <c r="UIX15" s="4"/>
      <c r="UIY15" s="4"/>
      <c r="UIZ15" s="4"/>
      <c r="UJA15" s="4"/>
      <c r="UJB15" s="4"/>
      <c r="UJF15" s="4"/>
      <c r="UJG15" s="4"/>
      <c r="UJH15" s="4"/>
      <c r="UJI15" s="4"/>
      <c r="UJJ15" s="4"/>
      <c r="UJK15" s="4"/>
      <c r="UJL15" s="4"/>
      <c r="UJM15" s="4"/>
      <c r="UJN15" s="4"/>
      <c r="UJO15" s="4"/>
      <c r="UJP15" s="4"/>
      <c r="UJQ15" s="4"/>
      <c r="UJU15" s="4"/>
      <c r="UJV15" s="4"/>
      <c r="UJW15" s="4"/>
      <c r="UJX15" s="4"/>
      <c r="UJY15" s="4"/>
      <c r="UJZ15" s="4"/>
      <c r="UKA15" s="4"/>
      <c r="UKB15" s="4"/>
      <c r="UKC15" s="4"/>
      <c r="UKD15" s="4"/>
      <c r="UKE15" s="4"/>
      <c r="UKF15" s="4"/>
      <c r="UKJ15" s="4"/>
      <c r="UKK15" s="4"/>
      <c r="UKL15" s="4"/>
      <c r="UKM15" s="4"/>
      <c r="UKN15" s="4"/>
      <c r="UKO15" s="4"/>
      <c r="UKP15" s="4"/>
      <c r="UKQ15" s="4"/>
      <c r="UKR15" s="4"/>
      <c r="UKS15" s="4"/>
      <c r="UKT15" s="4"/>
      <c r="UKU15" s="4"/>
      <c r="UKY15" s="4"/>
      <c r="UKZ15" s="4"/>
      <c r="ULA15" s="4"/>
      <c r="ULB15" s="4"/>
      <c r="ULC15" s="4"/>
      <c r="ULD15" s="4"/>
      <c r="ULE15" s="4"/>
      <c r="ULF15" s="4"/>
      <c r="ULG15" s="4"/>
      <c r="ULH15" s="4"/>
      <c r="ULI15" s="4"/>
      <c r="ULJ15" s="4"/>
      <c r="ULN15" s="4"/>
      <c r="ULO15" s="4"/>
      <c r="ULP15" s="4"/>
      <c r="ULQ15" s="4"/>
      <c r="ULR15" s="4"/>
      <c r="ULS15" s="4"/>
      <c r="ULT15" s="4"/>
      <c r="ULU15" s="4"/>
      <c r="ULV15" s="4"/>
      <c r="ULW15" s="4"/>
      <c r="ULX15" s="4"/>
      <c r="ULY15" s="4"/>
      <c r="UMC15" s="4"/>
      <c r="UMD15" s="4"/>
      <c r="UME15" s="4"/>
      <c r="UMF15" s="4"/>
      <c r="UMG15" s="4"/>
      <c r="UMH15" s="4"/>
      <c r="UMI15" s="4"/>
      <c r="UMJ15" s="4"/>
      <c r="UMK15" s="4"/>
      <c r="UML15" s="4"/>
      <c r="UMM15" s="4"/>
      <c r="UMN15" s="4"/>
      <c r="UMR15" s="4"/>
      <c r="UMS15" s="4"/>
      <c r="UMT15" s="4"/>
      <c r="UMU15" s="4"/>
      <c r="UMV15" s="4"/>
      <c r="UMW15" s="4"/>
      <c r="UMX15" s="4"/>
      <c r="UMY15" s="4"/>
      <c r="UMZ15" s="4"/>
      <c r="UNA15" s="4"/>
      <c r="UNB15" s="4"/>
      <c r="UNC15" s="4"/>
      <c r="UNG15" s="4"/>
      <c r="UNH15" s="4"/>
      <c r="UNI15" s="4"/>
      <c r="UNJ15" s="4"/>
      <c r="UNK15" s="4"/>
      <c r="UNL15" s="4"/>
      <c r="UNM15" s="4"/>
      <c r="UNN15" s="4"/>
      <c r="UNO15" s="4"/>
      <c r="UNP15" s="4"/>
      <c r="UNQ15" s="4"/>
      <c r="UNR15" s="4"/>
      <c r="UNV15" s="4"/>
      <c r="UNW15" s="4"/>
      <c r="UNX15" s="4"/>
      <c r="UNY15" s="4"/>
      <c r="UNZ15" s="4"/>
      <c r="UOA15" s="4"/>
      <c r="UOB15" s="4"/>
      <c r="UOC15" s="4"/>
      <c r="UOD15" s="4"/>
      <c r="UOE15" s="4"/>
      <c r="UOF15" s="4"/>
      <c r="UOG15" s="4"/>
      <c r="UOK15" s="4"/>
      <c r="UOL15" s="4"/>
      <c r="UOM15" s="4"/>
      <c r="UON15" s="4"/>
      <c r="UOO15" s="4"/>
      <c r="UOP15" s="4"/>
      <c r="UOQ15" s="4"/>
      <c r="UOR15" s="4"/>
      <c r="UOS15" s="4"/>
      <c r="UOT15" s="4"/>
      <c r="UOU15" s="4"/>
      <c r="UOV15" s="4"/>
      <c r="UOZ15" s="4"/>
      <c r="UPA15" s="4"/>
      <c r="UPB15" s="4"/>
      <c r="UPC15" s="4"/>
      <c r="UPD15" s="4"/>
      <c r="UPE15" s="4"/>
      <c r="UPF15" s="4"/>
      <c r="UPG15" s="4"/>
      <c r="UPH15" s="4"/>
      <c r="UPI15" s="4"/>
      <c r="UPJ15" s="4"/>
      <c r="UPK15" s="4"/>
      <c r="UPO15" s="4"/>
      <c r="UPP15" s="4"/>
      <c r="UPQ15" s="4"/>
      <c r="UPR15" s="4"/>
      <c r="UPS15" s="4"/>
      <c r="UPT15" s="4"/>
      <c r="UPU15" s="4"/>
      <c r="UPV15" s="4"/>
      <c r="UPW15" s="4"/>
      <c r="UPX15" s="4"/>
      <c r="UPY15" s="4"/>
      <c r="UPZ15" s="4"/>
      <c r="UQD15" s="4"/>
      <c r="UQE15" s="4"/>
      <c r="UQF15" s="4"/>
      <c r="UQG15" s="4"/>
      <c r="UQH15" s="4"/>
      <c r="UQI15" s="4"/>
      <c r="UQJ15" s="4"/>
      <c r="UQK15" s="4"/>
      <c r="UQL15" s="4"/>
      <c r="UQM15" s="4"/>
      <c r="UQN15" s="4"/>
      <c r="UQO15" s="4"/>
      <c r="UQS15" s="4"/>
      <c r="UQT15" s="4"/>
      <c r="UQU15" s="4"/>
      <c r="UQV15" s="4"/>
      <c r="UQW15" s="4"/>
      <c r="UQX15" s="4"/>
      <c r="UQY15" s="4"/>
      <c r="UQZ15" s="4"/>
      <c r="URA15" s="4"/>
      <c r="URB15" s="4"/>
      <c r="URC15" s="4"/>
      <c r="URD15" s="4"/>
      <c r="URH15" s="4"/>
      <c r="URI15" s="4"/>
      <c r="URJ15" s="4"/>
      <c r="URK15" s="4"/>
      <c r="URL15" s="4"/>
      <c r="URM15" s="4"/>
      <c r="URN15" s="4"/>
      <c r="URO15" s="4"/>
      <c r="URP15" s="4"/>
      <c r="URQ15" s="4"/>
      <c r="URR15" s="4"/>
      <c r="URS15" s="4"/>
      <c r="URW15" s="4"/>
      <c r="URX15" s="4"/>
      <c r="URY15" s="4"/>
      <c r="URZ15" s="4"/>
      <c r="USA15" s="4"/>
      <c r="USB15" s="4"/>
      <c r="USC15" s="4"/>
      <c r="USD15" s="4"/>
      <c r="USE15" s="4"/>
      <c r="USF15" s="4"/>
      <c r="USG15" s="4"/>
      <c r="USH15" s="4"/>
      <c r="USL15" s="4"/>
      <c r="USM15" s="4"/>
      <c r="USN15" s="4"/>
      <c r="USO15" s="4"/>
      <c r="USP15" s="4"/>
      <c r="USQ15" s="4"/>
      <c r="USR15" s="4"/>
      <c r="USS15" s="4"/>
      <c r="UST15" s="4"/>
      <c r="USU15" s="4"/>
      <c r="USV15" s="4"/>
      <c r="USW15" s="4"/>
      <c r="UTA15" s="4"/>
      <c r="UTB15" s="4"/>
      <c r="UTC15" s="4"/>
      <c r="UTD15" s="4"/>
      <c r="UTE15" s="4"/>
      <c r="UTF15" s="4"/>
      <c r="UTG15" s="4"/>
      <c r="UTH15" s="4"/>
      <c r="UTI15" s="4"/>
      <c r="UTJ15" s="4"/>
      <c r="UTK15" s="4"/>
      <c r="UTL15" s="4"/>
      <c r="UTP15" s="4"/>
      <c r="UTQ15" s="4"/>
      <c r="UTR15" s="4"/>
      <c r="UTS15" s="4"/>
      <c r="UTT15" s="4"/>
      <c r="UTU15" s="4"/>
      <c r="UTV15" s="4"/>
      <c r="UTW15" s="4"/>
      <c r="UTX15" s="4"/>
      <c r="UTY15" s="4"/>
      <c r="UTZ15" s="4"/>
      <c r="UUA15" s="4"/>
      <c r="UUE15" s="4"/>
      <c r="UUF15" s="4"/>
      <c r="UUG15" s="4"/>
      <c r="UUH15" s="4"/>
      <c r="UUI15" s="4"/>
      <c r="UUJ15" s="4"/>
      <c r="UUK15" s="4"/>
      <c r="UUL15" s="4"/>
      <c r="UUM15" s="4"/>
      <c r="UUN15" s="4"/>
      <c r="UUO15" s="4"/>
      <c r="UUP15" s="4"/>
      <c r="UUT15" s="4"/>
      <c r="UUU15" s="4"/>
      <c r="UUV15" s="4"/>
      <c r="UUW15" s="4"/>
      <c r="UUX15" s="4"/>
      <c r="UUY15" s="4"/>
      <c r="UUZ15" s="4"/>
      <c r="UVA15" s="4"/>
      <c r="UVB15" s="4"/>
      <c r="UVC15" s="4"/>
      <c r="UVD15" s="4"/>
      <c r="UVE15" s="4"/>
      <c r="UVI15" s="4"/>
      <c r="UVJ15" s="4"/>
      <c r="UVK15" s="4"/>
      <c r="UVL15" s="4"/>
      <c r="UVM15" s="4"/>
      <c r="UVN15" s="4"/>
      <c r="UVO15" s="4"/>
      <c r="UVP15" s="4"/>
      <c r="UVQ15" s="4"/>
      <c r="UVR15" s="4"/>
      <c r="UVS15" s="4"/>
      <c r="UVT15" s="4"/>
      <c r="UVX15" s="4"/>
      <c r="UVY15" s="4"/>
      <c r="UVZ15" s="4"/>
      <c r="UWA15" s="4"/>
      <c r="UWB15" s="4"/>
      <c r="UWC15" s="4"/>
      <c r="UWD15" s="4"/>
      <c r="UWE15" s="4"/>
      <c r="UWF15" s="4"/>
      <c r="UWG15" s="4"/>
      <c r="UWH15" s="4"/>
      <c r="UWI15" s="4"/>
      <c r="UWM15" s="4"/>
      <c r="UWN15" s="4"/>
      <c r="UWO15" s="4"/>
      <c r="UWP15" s="4"/>
      <c r="UWQ15" s="4"/>
      <c r="UWR15" s="4"/>
      <c r="UWS15" s="4"/>
      <c r="UWT15" s="4"/>
      <c r="UWU15" s="4"/>
      <c r="UWV15" s="4"/>
      <c r="UWW15" s="4"/>
      <c r="UWX15" s="4"/>
      <c r="UXB15" s="4"/>
      <c r="UXC15" s="4"/>
      <c r="UXD15" s="4"/>
      <c r="UXE15" s="4"/>
      <c r="UXF15" s="4"/>
      <c r="UXG15" s="4"/>
      <c r="UXH15" s="4"/>
      <c r="UXI15" s="4"/>
      <c r="UXJ15" s="4"/>
      <c r="UXK15" s="4"/>
      <c r="UXL15" s="4"/>
      <c r="UXM15" s="4"/>
      <c r="UXQ15" s="4"/>
      <c r="UXR15" s="4"/>
      <c r="UXS15" s="4"/>
      <c r="UXT15" s="4"/>
      <c r="UXU15" s="4"/>
      <c r="UXV15" s="4"/>
      <c r="UXW15" s="4"/>
      <c r="UXX15" s="4"/>
      <c r="UXY15" s="4"/>
      <c r="UXZ15" s="4"/>
      <c r="UYA15" s="4"/>
      <c r="UYB15" s="4"/>
      <c r="UYF15" s="4"/>
      <c r="UYG15" s="4"/>
      <c r="UYH15" s="4"/>
      <c r="UYI15" s="4"/>
      <c r="UYJ15" s="4"/>
      <c r="UYK15" s="4"/>
      <c r="UYL15" s="4"/>
      <c r="UYM15" s="4"/>
      <c r="UYN15" s="4"/>
      <c r="UYO15" s="4"/>
      <c r="UYP15" s="4"/>
      <c r="UYQ15" s="4"/>
      <c r="UYU15" s="4"/>
      <c r="UYV15" s="4"/>
      <c r="UYW15" s="4"/>
      <c r="UYX15" s="4"/>
      <c r="UYY15" s="4"/>
      <c r="UYZ15" s="4"/>
      <c r="UZA15" s="4"/>
      <c r="UZB15" s="4"/>
      <c r="UZC15" s="4"/>
      <c r="UZD15" s="4"/>
      <c r="UZE15" s="4"/>
      <c r="UZF15" s="4"/>
      <c r="UZJ15" s="4"/>
      <c r="UZK15" s="4"/>
      <c r="UZL15" s="4"/>
      <c r="UZM15" s="4"/>
      <c r="UZN15" s="4"/>
      <c r="UZO15" s="4"/>
      <c r="UZP15" s="4"/>
      <c r="UZQ15" s="4"/>
      <c r="UZR15" s="4"/>
      <c r="UZS15" s="4"/>
      <c r="UZT15" s="4"/>
      <c r="UZU15" s="4"/>
      <c r="UZY15" s="4"/>
      <c r="UZZ15" s="4"/>
      <c r="VAA15" s="4"/>
      <c r="VAB15" s="4"/>
      <c r="VAC15" s="4"/>
      <c r="VAD15" s="4"/>
      <c r="VAE15" s="4"/>
      <c r="VAF15" s="4"/>
      <c r="VAG15" s="4"/>
      <c r="VAH15" s="4"/>
      <c r="VAI15" s="4"/>
      <c r="VAJ15" s="4"/>
      <c r="VAN15" s="4"/>
      <c r="VAO15" s="4"/>
      <c r="VAP15" s="4"/>
      <c r="VAQ15" s="4"/>
      <c r="VAR15" s="4"/>
      <c r="VAS15" s="4"/>
      <c r="VAT15" s="4"/>
      <c r="VAU15" s="4"/>
      <c r="VAV15" s="4"/>
      <c r="VAW15" s="4"/>
      <c r="VAX15" s="4"/>
      <c r="VAY15" s="4"/>
      <c r="VBC15" s="4"/>
      <c r="VBD15" s="4"/>
      <c r="VBE15" s="4"/>
      <c r="VBF15" s="4"/>
      <c r="VBG15" s="4"/>
      <c r="VBH15" s="4"/>
      <c r="VBI15" s="4"/>
      <c r="VBJ15" s="4"/>
      <c r="VBK15" s="4"/>
      <c r="VBL15" s="4"/>
      <c r="VBM15" s="4"/>
      <c r="VBN15" s="4"/>
      <c r="VBR15" s="4"/>
      <c r="VBS15" s="4"/>
      <c r="VBT15" s="4"/>
      <c r="VBU15" s="4"/>
      <c r="VBV15" s="4"/>
      <c r="VBW15" s="4"/>
      <c r="VBX15" s="4"/>
      <c r="VBY15" s="4"/>
      <c r="VBZ15" s="4"/>
      <c r="VCA15" s="4"/>
      <c r="VCB15" s="4"/>
      <c r="VCC15" s="4"/>
      <c r="VCG15" s="4"/>
      <c r="VCH15" s="4"/>
      <c r="VCI15" s="4"/>
      <c r="VCJ15" s="4"/>
      <c r="VCK15" s="4"/>
      <c r="VCL15" s="4"/>
      <c r="VCM15" s="4"/>
      <c r="VCN15" s="4"/>
      <c r="VCO15" s="4"/>
      <c r="VCP15" s="4"/>
      <c r="VCQ15" s="4"/>
      <c r="VCR15" s="4"/>
      <c r="VCV15" s="4"/>
      <c r="VCW15" s="4"/>
      <c r="VCX15" s="4"/>
      <c r="VCY15" s="4"/>
      <c r="VCZ15" s="4"/>
      <c r="VDA15" s="4"/>
      <c r="VDB15" s="4"/>
      <c r="VDC15" s="4"/>
      <c r="VDD15" s="4"/>
      <c r="VDE15" s="4"/>
      <c r="VDF15" s="4"/>
      <c r="VDG15" s="4"/>
      <c r="VDK15" s="4"/>
      <c r="VDL15" s="4"/>
      <c r="VDM15" s="4"/>
      <c r="VDN15" s="4"/>
      <c r="VDO15" s="4"/>
      <c r="VDP15" s="4"/>
      <c r="VDQ15" s="4"/>
      <c r="VDR15" s="4"/>
      <c r="VDS15" s="4"/>
      <c r="VDT15" s="4"/>
      <c r="VDU15" s="4"/>
      <c r="VDV15" s="4"/>
      <c r="VDZ15" s="4"/>
      <c r="VEA15" s="4"/>
      <c r="VEB15" s="4"/>
      <c r="VEC15" s="4"/>
      <c r="VED15" s="4"/>
      <c r="VEE15" s="4"/>
      <c r="VEF15" s="4"/>
      <c r="VEG15" s="4"/>
      <c r="VEH15" s="4"/>
      <c r="VEI15" s="4"/>
      <c r="VEJ15" s="4"/>
      <c r="VEK15" s="4"/>
      <c r="VEO15" s="4"/>
      <c r="VEP15" s="4"/>
      <c r="VEQ15" s="4"/>
      <c r="VER15" s="4"/>
      <c r="VES15" s="4"/>
      <c r="VET15" s="4"/>
      <c r="VEU15" s="4"/>
      <c r="VEV15" s="4"/>
      <c r="VEW15" s="4"/>
      <c r="VEX15" s="4"/>
      <c r="VEY15" s="4"/>
      <c r="VEZ15" s="4"/>
      <c r="VFD15" s="4"/>
      <c r="VFE15" s="4"/>
      <c r="VFF15" s="4"/>
      <c r="VFG15" s="4"/>
      <c r="VFH15" s="4"/>
      <c r="VFI15" s="4"/>
      <c r="VFJ15" s="4"/>
      <c r="VFK15" s="4"/>
      <c r="VFL15" s="4"/>
      <c r="VFM15" s="4"/>
      <c r="VFN15" s="4"/>
      <c r="VFO15" s="4"/>
      <c r="VFS15" s="4"/>
      <c r="VFT15" s="4"/>
      <c r="VFU15" s="4"/>
      <c r="VFV15" s="4"/>
      <c r="VFW15" s="4"/>
      <c r="VFX15" s="4"/>
      <c r="VFY15" s="4"/>
      <c r="VFZ15" s="4"/>
      <c r="VGA15" s="4"/>
      <c r="VGB15" s="4"/>
      <c r="VGC15" s="4"/>
      <c r="VGD15" s="4"/>
      <c r="VGH15" s="4"/>
      <c r="VGI15" s="4"/>
      <c r="VGJ15" s="4"/>
      <c r="VGK15" s="4"/>
      <c r="VGL15" s="4"/>
      <c r="VGM15" s="4"/>
      <c r="VGN15" s="4"/>
      <c r="VGO15" s="4"/>
      <c r="VGP15" s="4"/>
      <c r="VGQ15" s="4"/>
      <c r="VGR15" s="4"/>
      <c r="VGS15" s="4"/>
      <c r="VGW15" s="4"/>
      <c r="VGX15" s="4"/>
      <c r="VGY15" s="4"/>
      <c r="VGZ15" s="4"/>
      <c r="VHA15" s="4"/>
      <c r="VHB15" s="4"/>
      <c r="VHC15" s="4"/>
      <c r="VHD15" s="4"/>
      <c r="VHE15" s="4"/>
      <c r="VHF15" s="4"/>
      <c r="VHG15" s="4"/>
      <c r="VHH15" s="4"/>
      <c r="VHL15" s="4"/>
      <c r="VHM15" s="4"/>
      <c r="VHN15" s="4"/>
      <c r="VHO15" s="4"/>
      <c r="VHP15" s="4"/>
      <c r="VHQ15" s="4"/>
      <c r="VHR15" s="4"/>
      <c r="VHS15" s="4"/>
      <c r="VHT15" s="4"/>
      <c r="VHU15" s="4"/>
      <c r="VHV15" s="4"/>
      <c r="VHW15" s="4"/>
      <c r="VIA15" s="4"/>
      <c r="VIB15" s="4"/>
      <c r="VIC15" s="4"/>
      <c r="VID15" s="4"/>
      <c r="VIE15" s="4"/>
      <c r="VIF15" s="4"/>
      <c r="VIG15" s="4"/>
      <c r="VIH15" s="4"/>
      <c r="VII15" s="4"/>
      <c r="VIJ15" s="4"/>
      <c r="VIK15" s="4"/>
      <c r="VIL15" s="4"/>
      <c r="VIP15" s="4"/>
      <c r="VIQ15" s="4"/>
      <c r="VIR15" s="4"/>
      <c r="VIS15" s="4"/>
      <c r="VIT15" s="4"/>
      <c r="VIU15" s="4"/>
      <c r="VIV15" s="4"/>
      <c r="VIW15" s="4"/>
      <c r="VIX15" s="4"/>
      <c r="VIY15" s="4"/>
      <c r="VIZ15" s="4"/>
      <c r="VJA15" s="4"/>
      <c r="VJE15" s="4"/>
      <c r="VJF15" s="4"/>
      <c r="VJG15" s="4"/>
      <c r="VJH15" s="4"/>
      <c r="VJI15" s="4"/>
      <c r="VJJ15" s="4"/>
      <c r="VJK15" s="4"/>
      <c r="VJL15" s="4"/>
      <c r="VJM15" s="4"/>
      <c r="VJN15" s="4"/>
      <c r="VJO15" s="4"/>
      <c r="VJP15" s="4"/>
      <c r="VJT15" s="4"/>
      <c r="VJU15" s="4"/>
      <c r="VJV15" s="4"/>
      <c r="VJW15" s="4"/>
      <c r="VJX15" s="4"/>
      <c r="VJY15" s="4"/>
      <c r="VJZ15" s="4"/>
      <c r="VKA15" s="4"/>
      <c r="VKB15" s="4"/>
      <c r="VKC15" s="4"/>
      <c r="VKD15" s="4"/>
      <c r="VKE15" s="4"/>
      <c r="VKI15" s="4"/>
      <c r="VKJ15" s="4"/>
      <c r="VKK15" s="4"/>
      <c r="VKL15" s="4"/>
      <c r="VKM15" s="4"/>
      <c r="VKN15" s="4"/>
      <c r="VKO15" s="4"/>
      <c r="VKP15" s="4"/>
      <c r="VKQ15" s="4"/>
      <c r="VKR15" s="4"/>
      <c r="VKS15" s="4"/>
      <c r="VKT15" s="4"/>
      <c r="VKX15" s="4"/>
      <c r="VKY15" s="4"/>
      <c r="VKZ15" s="4"/>
      <c r="VLA15" s="4"/>
      <c r="VLB15" s="4"/>
      <c r="VLC15" s="4"/>
      <c r="VLD15" s="4"/>
      <c r="VLE15" s="4"/>
      <c r="VLF15" s="4"/>
      <c r="VLG15" s="4"/>
      <c r="VLH15" s="4"/>
      <c r="VLI15" s="4"/>
      <c r="VLM15" s="4"/>
      <c r="VLN15" s="4"/>
      <c r="VLO15" s="4"/>
      <c r="VLP15" s="4"/>
      <c r="VLQ15" s="4"/>
      <c r="VLR15" s="4"/>
      <c r="VLS15" s="4"/>
      <c r="VLT15" s="4"/>
      <c r="VLU15" s="4"/>
      <c r="VLV15" s="4"/>
      <c r="VLW15" s="4"/>
      <c r="VLX15" s="4"/>
      <c r="VMB15" s="4"/>
      <c r="VMC15" s="4"/>
      <c r="VMD15" s="4"/>
      <c r="VME15" s="4"/>
      <c r="VMF15" s="4"/>
      <c r="VMG15" s="4"/>
      <c r="VMH15" s="4"/>
      <c r="VMI15" s="4"/>
      <c r="VMJ15" s="4"/>
      <c r="VMK15" s="4"/>
      <c r="VML15" s="4"/>
      <c r="VMM15" s="4"/>
      <c r="VMQ15" s="4"/>
      <c r="VMR15" s="4"/>
      <c r="VMS15" s="4"/>
      <c r="VMT15" s="4"/>
      <c r="VMU15" s="4"/>
      <c r="VMV15" s="4"/>
      <c r="VMW15" s="4"/>
      <c r="VMX15" s="4"/>
      <c r="VMY15" s="4"/>
      <c r="VMZ15" s="4"/>
      <c r="VNA15" s="4"/>
      <c r="VNB15" s="4"/>
      <c r="VNF15" s="4"/>
      <c r="VNG15" s="4"/>
      <c r="VNH15" s="4"/>
      <c r="VNI15" s="4"/>
      <c r="VNJ15" s="4"/>
      <c r="VNK15" s="4"/>
      <c r="VNL15" s="4"/>
      <c r="VNM15" s="4"/>
      <c r="VNN15" s="4"/>
      <c r="VNO15" s="4"/>
      <c r="VNP15" s="4"/>
      <c r="VNQ15" s="4"/>
      <c r="VNU15" s="4"/>
      <c r="VNV15" s="4"/>
      <c r="VNW15" s="4"/>
      <c r="VNX15" s="4"/>
      <c r="VNY15" s="4"/>
      <c r="VNZ15" s="4"/>
      <c r="VOA15" s="4"/>
      <c r="VOB15" s="4"/>
      <c r="VOC15" s="4"/>
      <c r="VOD15" s="4"/>
      <c r="VOE15" s="4"/>
      <c r="VOF15" s="4"/>
      <c r="VOJ15" s="4"/>
      <c r="VOK15" s="4"/>
      <c r="VOL15" s="4"/>
      <c r="VOM15" s="4"/>
      <c r="VON15" s="4"/>
      <c r="VOO15" s="4"/>
      <c r="VOP15" s="4"/>
      <c r="VOQ15" s="4"/>
      <c r="VOR15" s="4"/>
      <c r="VOS15" s="4"/>
      <c r="VOT15" s="4"/>
      <c r="VOU15" s="4"/>
      <c r="VOY15" s="4"/>
      <c r="VOZ15" s="4"/>
      <c r="VPA15" s="4"/>
      <c r="VPB15" s="4"/>
      <c r="VPC15" s="4"/>
      <c r="VPD15" s="4"/>
      <c r="VPE15" s="4"/>
      <c r="VPF15" s="4"/>
      <c r="VPG15" s="4"/>
      <c r="VPH15" s="4"/>
      <c r="VPI15" s="4"/>
      <c r="VPJ15" s="4"/>
      <c r="VPN15" s="4"/>
      <c r="VPO15" s="4"/>
      <c r="VPP15" s="4"/>
      <c r="VPQ15" s="4"/>
      <c r="VPR15" s="4"/>
      <c r="VPS15" s="4"/>
      <c r="VPT15" s="4"/>
      <c r="VPU15" s="4"/>
      <c r="VPV15" s="4"/>
      <c r="VPW15" s="4"/>
      <c r="VPX15" s="4"/>
      <c r="VPY15" s="4"/>
      <c r="VQC15" s="4"/>
      <c r="VQD15" s="4"/>
      <c r="VQE15" s="4"/>
      <c r="VQF15" s="4"/>
      <c r="VQG15" s="4"/>
      <c r="VQH15" s="4"/>
      <c r="VQI15" s="4"/>
      <c r="VQJ15" s="4"/>
      <c r="VQK15" s="4"/>
      <c r="VQL15" s="4"/>
      <c r="VQM15" s="4"/>
      <c r="VQN15" s="4"/>
      <c r="VQR15" s="4"/>
      <c r="VQS15" s="4"/>
      <c r="VQT15" s="4"/>
      <c r="VQU15" s="4"/>
      <c r="VQV15" s="4"/>
      <c r="VQW15" s="4"/>
      <c r="VQX15" s="4"/>
      <c r="VQY15" s="4"/>
      <c r="VQZ15" s="4"/>
      <c r="VRA15" s="4"/>
      <c r="VRB15" s="4"/>
      <c r="VRC15" s="4"/>
      <c r="VRG15" s="4"/>
      <c r="VRH15" s="4"/>
      <c r="VRI15" s="4"/>
      <c r="VRJ15" s="4"/>
      <c r="VRK15" s="4"/>
      <c r="VRL15" s="4"/>
      <c r="VRM15" s="4"/>
      <c r="VRN15" s="4"/>
      <c r="VRO15" s="4"/>
      <c r="VRP15" s="4"/>
      <c r="VRQ15" s="4"/>
      <c r="VRR15" s="4"/>
      <c r="VRV15" s="4"/>
      <c r="VRW15" s="4"/>
      <c r="VRX15" s="4"/>
      <c r="VRY15" s="4"/>
      <c r="VRZ15" s="4"/>
      <c r="VSA15" s="4"/>
      <c r="VSB15" s="4"/>
      <c r="VSC15" s="4"/>
      <c r="VSD15" s="4"/>
      <c r="VSE15" s="4"/>
      <c r="VSF15" s="4"/>
      <c r="VSG15" s="4"/>
      <c r="VSK15" s="4"/>
      <c r="VSL15" s="4"/>
      <c r="VSM15" s="4"/>
      <c r="VSN15" s="4"/>
      <c r="VSO15" s="4"/>
      <c r="VSP15" s="4"/>
      <c r="VSQ15" s="4"/>
      <c r="VSR15" s="4"/>
      <c r="VSS15" s="4"/>
      <c r="VST15" s="4"/>
      <c r="VSU15" s="4"/>
      <c r="VSV15" s="4"/>
      <c r="VSZ15" s="4"/>
      <c r="VTA15" s="4"/>
      <c r="VTB15" s="4"/>
      <c r="VTC15" s="4"/>
      <c r="VTD15" s="4"/>
      <c r="VTE15" s="4"/>
      <c r="VTF15" s="4"/>
      <c r="VTG15" s="4"/>
      <c r="VTH15" s="4"/>
      <c r="VTI15" s="4"/>
      <c r="VTJ15" s="4"/>
      <c r="VTK15" s="4"/>
      <c r="VTO15" s="4"/>
      <c r="VTP15" s="4"/>
      <c r="VTQ15" s="4"/>
      <c r="VTR15" s="4"/>
      <c r="VTS15" s="4"/>
      <c r="VTT15" s="4"/>
      <c r="VTU15" s="4"/>
      <c r="VTV15" s="4"/>
      <c r="VTW15" s="4"/>
      <c r="VTX15" s="4"/>
      <c r="VTY15" s="4"/>
      <c r="VTZ15" s="4"/>
      <c r="VUD15" s="4"/>
      <c r="VUE15" s="4"/>
      <c r="VUF15" s="4"/>
      <c r="VUG15" s="4"/>
      <c r="VUH15" s="4"/>
      <c r="VUI15" s="4"/>
      <c r="VUJ15" s="4"/>
      <c r="VUK15" s="4"/>
      <c r="VUL15" s="4"/>
      <c r="VUM15" s="4"/>
      <c r="VUN15" s="4"/>
      <c r="VUO15" s="4"/>
      <c r="VUS15" s="4"/>
      <c r="VUT15" s="4"/>
      <c r="VUU15" s="4"/>
      <c r="VUV15" s="4"/>
      <c r="VUW15" s="4"/>
      <c r="VUX15" s="4"/>
      <c r="VUY15" s="4"/>
      <c r="VUZ15" s="4"/>
      <c r="VVA15" s="4"/>
      <c r="VVB15" s="4"/>
      <c r="VVC15" s="4"/>
      <c r="VVD15" s="4"/>
      <c r="VVH15" s="4"/>
      <c r="VVI15" s="4"/>
      <c r="VVJ15" s="4"/>
      <c r="VVK15" s="4"/>
      <c r="VVL15" s="4"/>
      <c r="VVM15" s="4"/>
      <c r="VVN15" s="4"/>
      <c r="VVO15" s="4"/>
      <c r="VVP15" s="4"/>
      <c r="VVQ15" s="4"/>
      <c r="VVR15" s="4"/>
      <c r="VVS15" s="4"/>
      <c r="VVW15" s="4"/>
      <c r="VVX15" s="4"/>
      <c r="VVY15" s="4"/>
      <c r="VVZ15" s="4"/>
      <c r="VWA15" s="4"/>
      <c r="VWB15" s="4"/>
      <c r="VWC15" s="4"/>
      <c r="VWD15" s="4"/>
      <c r="VWE15" s="4"/>
      <c r="VWF15" s="4"/>
      <c r="VWG15" s="4"/>
      <c r="VWH15" s="4"/>
      <c r="VWL15" s="4"/>
      <c r="VWM15" s="4"/>
      <c r="VWN15" s="4"/>
      <c r="VWO15" s="4"/>
      <c r="VWP15" s="4"/>
      <c r="VWQ15" s="4"/>
      <c r="VWR15" s="4"/>
      <c r="VWS15" s="4"/>
      <c r="VWT15" s="4"/>
      <c r="VWU15" s="4"/>
      <c r="VWV15" s="4"/>
      <c r="VWW15" s="4"/>
      <c r="VXA15" s="4"/>
      <c r="VXB15" s="4"/>
      <c r="VXC15" s="4"/>
      <c r="VXD15" s="4"/>
      <c r="VXE15" s="4"/>
      <c r="VXF15" s="4"/>
      <c r="VXG15" s="4"/>
      <c r="VXH15" s="4"/>
      <c r="VXI15" s="4"/>
      <c r="VXJ15" s="4"/>
      <c r="VXK15" s="4"/>
      <c r="VXL15" s="4"/>
      <c r="VXP15" s="4"/>
      <c r="VXQ15" s="4"/>
      <c r="VXR15" s="4"/>
      <c r="VXS15" s="4"/>
      <c r="VXT15" s="4"/>
      <c r="VXU15" s="4"/>
      <c r="VXV15" s="4"/>
      <c r="VXW15" s="4"/>
      <c r="VXX15" s="4"/>
      <c r="VXY15" s="4"/>
      <c r="VXZ15" s="4"/>
      <c r="VYA15" s="4"/>
      <c r="VYE15" s="4"/>
      <c r="VYF15" s="4"/>
      <c r="VYG15" s="4"/>
      <c r="VYH15" s="4"/>
      <c r="VYI15" s="4"/>
      <c r="VYJ15" s="4"/>
      <c r="VYK15" s="4"/>
      <c r="VYL15" s="4"/>
      <c r="VYM15" s="4"/>
      <c r="VYN15" s="4"/>
      <c r="VYO15" s="4"/>
      <c r="VYP15" s="4"/>
      <c r="VYT15" s="4"/>
      <c r="VYU15" s="4"/>
      <c r="VYV15" s="4"/>
      <c r="VYW15" s="4"/>
      <c r="VYX15" s="4"/>
      <c r="VYY15" s="4"/>
      <c r="VYZ15" s="4"/>
      <c r="VZA15" s="4"/>
      <c r="VZB15" s="4"/>
      <c r="VZC15" s="4"/>
      <c r="VZD15" s="4"/>
      <c r="VZE15" s="4"/>
      <c r="VZI15" s="4"/>
      <c r="VZJ15" s="4"/>
      <c r="VZK15" s="4"/>
      <c r="VZL15" s="4"/>
      <c r="VZM15" s="4"/>
      <c r="VZN15" s="4"/>
      <c r="VZO15" s="4"/>
      <c r="VZP15" s="4"/>
      <c r="VZQ15" s="4"/>
      <c r="VZR15" s="4"/>
      <c r="VZS15" s="4"/>
      <c r="VZT15" s="4"/>
      <c r="VZX15" s="4"/>
      <c r="VZY15" s="4"/>
      <c r="VZZ15" s="4"/>
      <c r="WAA15" s="4"/>
      <c r="WAB15" s="4"/>
      <c r="WAC15" s="4"/>
      <c r="WAD15" s="4"/>
      <c r="WAE15" s="4"/>
      <c r="WAF15" s="4"/>
      <c r="WAG15" s="4"/>
      <c r="WAH15" s="4"/>
      <c r="WAI15" s="4"/>
      <c r="WAM15" s="4"/>
      <c r="WAN15" s="4"/>
      <c r="WAO15" s="4"/>
      <c r="WAP15" s="4"/>
      <c r="WAQ15" s="4"/>
      <c r="WAR15" s="4"/>
      <c r="WAS15" s="4"/>
      <c r="WAT15" s="4"/>
      <c r="WAU15" s="4"/>
      <c r="WAV15" s="4"/>
      <c r="WAW15" s="4"/>
      <c r="WAX15" s="4"/>
      <c r="WBB15" s="4"/>
      <c r="WBC15" s="4"/>
      <c r="WBD15" s="4"/>
      <c r="WBE15" s="4"/>
      <c r="WBF15" s="4"/>
      <c r="WBG15" s="4"/>
      <c r="WBH15" s="4"/>
      <c r="WBI15" s="4"/>
      <c r="WBJ15" s="4"/>
      <c r="WBK15" s="4"/>
      <c r="WBL15" s="4"/>
      <c r="WBM15" s="4"/>
      <c r="WBQ15" s="4"/>
      <c r="WBR15" s="4"/>
      <c r="WBS15" s="4"/>
      <c r="WBT15" s="4"/>
      <c r="WBU15" s="4"/>
      <c r="WBV15" s="4"/>
      <c r="WBW15" s="4"/>
      <c r="WBX15" s="4"/>
      <c r="WBY15" s="4"/>
      <c r="WBZ15" s="4"/>
      <c r="WCA15" s="4"/>
      <c r="WCB15" s="4"/>
      <c r="WCF15" s="4"/>
      <c r="WCG15" s="4"/>
      <c r="WCH15" s="4"/>
      <c r="WCI15" s="4"/>
      <c r="WCJ15" s="4"/>
      <c r="WCK15" s="4"/>
      <c r="WCL15" s="4"/>
      <c r="WCM15" s="4"/>
      <c r="WCN15" s="4"/>
      <c r="WCO15" s="4"/>
      <c r="WCP15" s="4"/>
      <c r="WCQ15" s="4"/>
      <c r="WCU15" s="4"/>
      <c r="WCV15" s="4"/>
      <c r="WCW15" s="4"/>
      <c r="WCX15" s="4"/>
      <c r="WCY15" s="4"/>
      <c r="WCZ15" s="4"/>
      <c r="WDA15" s="4"/>
      <c r="WDB15" s="4"/>
      <c r="WDC15" s="4"/>
      <c r="WDD15" s="4"/>
      <c r="WDE15" s="4"/>
      <c r="WDF15" s="4"/>
      <c r="WDJ15" s="4"/>
      <c r="WDK15" s="4"/>
      <c r="WDL15" s="4"/>
      <c r="WDM15" s="4"/>
      <c r="WDN15" s="4"/>
      <c r="WDO15" s="4"/>
      <c r="WDP15" s="4"/>
      <c r="WDQ15" s="4"/>
      <c r="WDR15" s="4"/>
      <c r="WDS15" s="4"/>
      <c r="WDT15" s="4"/>
      <c r="WDU15" s="4"/>
      <c r="WDY15" s="4"/>
      <c r="WDZ15" s="4"/>
      <c r="WEA15" s="4"/>
      <c r="WEB15" s="4"/>
      <c r="WEC15" s="4"/>
      <c r="WED15" s="4"/>
      <c r="WEE15" s="4"/>
      <c r="WEF15" s="4"/>
      <c r="WEG15" s="4"/>
      <c r="WEH15" s="4"/>
      <c r="WEI15" s="4"/>
      <c r="WEJ15" s="4"/>
      <c r="WEN15" s="4"/>
      <c r="WEO15" s="4"/>
      <c r="WEP15" s="4"/>
      <c r="WEQ15" s="4"/>
      <c r="WER15" s="4"/>
      <c r="WES15" s="4"/>
      <c r="WET15" s="4"/>
      <c r="WEU15" s="4"/>
      <c r="WEV15" s="4"/>
      <c r="WEW15" s="4"/>
      <c r="WEX15" s="4"/>
      <c r="WEY15" s="4"/>
      <c r="WFC15" s="4"/>
      <c r="WFD15" s="4"/>
      <c r="WFE15" s="4"/>
      <c r="WFF15" s="4"/>
      <c r="WFG15" s="4"/>
      <c r="WFH15" s="4"/>
      <c r="WFI15" s="4"/>
      <c r="WFJ15" s="4"/>
      <c r="WFK15" s="4"/>
      <c r="WFL15" s="4"/>
      <c r="WFM15" s="4"/>
      <c r="WFN15" s="4"/>
      <c r="WFR15" s="4"/>
      <c r="WFS15" s="4"/>
      <c r="WFT15" s="4"/>
      <c r="WFU15" s="4"/>
      <c r="WFV15" s="4"/>
      <c r="WFW15" s="4"/>
      <c r="WFX15" s="4"/>
      <c r="WFY15" s="4"/>
      <c r="WFZ15" s="4"/>
      <c r="WGA15" s="4"/>
      <c r="WGB15" s="4"/>
      <c r="WGC15" s="4"/>
      <c r="WGG15" s="4"/>
      <c r="WGH15" s="4"/>
      <c r="WGI15" s="4"/>
      <c r="WGJ15" s="4"/>
      <c r="WGK15" s="4"/>
      <c r="WGL15" s="4"/>
      <c r="WGM15" s="4"/>
      <c r="WGN15" s="4"/>
      <c r="WGO15" s="4"/>
      <c r="WGP15" s="4"/>
      <c r="WGQ15" s="4"/>
      <c r="WGR15" s="4"/>
      <c r="WGV15" s="4"/>
      <c r="WGW15" s="4"/>
      <c r="WGX15" s="4"/>
      <c r="WGY15" s="4"/>
      <c r="WGZ15" s="4"/>
      <c r="WHA15" s="4"/>
      <c r="WHB15" s="4"/>
      <c r="WHC15" s="4"/>
      <c r="WHD15" s="4"/>
      <c r="WHE15" s="4"/>
      <c r="WHF15" s="4"/>
      <c r="WHG15" s="4"/>
      <c r="WHK15" s="4"/>
      <c r="WHL15" s="4"/>
      <c r="WHM15" s="4"/>
      <c r="WHN15" s="4"/>
      <c r="WHO15" s="4"/>
      <c r="WHP15" s="4"/>
      <c r="WHQ15" s="4"/>
      <c r="WHR15" s="4"/>
      <c r="WHS15" s="4"/>
      <c r="WHT15" s="4"/>
      <c r="WHU15" s="4"/>
      <c r="WHV15" s="4"/>
      <c r="WHZ15" s="4"/>
      <c r="WIA15" s="4"/>
      <c r="WIB15" s="4"/>
      <c r="WIC15" s="4"/>
      <c r="WID15" s="4"/>
      <c r="WIE15" s="4"/>
      <c r="WIF15" s="4"/>
      <c r="WIG15" s="4"/>
      <c r="WIH15" s="4"/>
      <c r="WII15" s="4"/>
      <c r="WIJ15" s="4"/>
      <c r="WIK15" s="4"/>
      <c r="WIO15" s="4"/>
      <c r="WIP15" s="4"/>
      <c r="WIQ15" s="4"/>
      <c r="WIR15" s="4"/>
      <c r="WIS15" s="4"/>
      <c r="WIT15" s="4"/>
      <c r="WIU15" s="4"/>
      <c r="WIV15" s="4"/>
      <c r="WIW15" s="4"/>
      <c r="WIX15" s="4"/>
      <c r="WIY15" s="4"/>
      <c r="WIZ15" s="4"/>
      <c r="WJD15" s="4"/>
      <c r="WJE15" s="4"/>
      <c r="WJF15" s="4"/>
      <c r="WJG15" s="4"/>
      <c r="WJH15" s="4"/>
      <c r="WJI15" s="4"/>
      <c r="WJJ15" s="4"/>
      <c r="WJK15" s="4"/>
      <c r="WJL15" s="4"/>
      <c r="WJM15" s="4"/>
      <c r="WJN15" s="4"/>
      <c r="WJO15" s="4"/>
      <c r="WJS15" s="4"/>
      <c r="WJT15" s="4"/>
      <c r="WJU15" s="4"/>
      <c r="WJV15" s="4"/>
      <c r="WJW15" s="4"/>
      <c r="WJX15" s="4"/>
      <c r="WJY15" s="4"/>
      <c r="WJZ15" s="4"/>
      <c r="WKA15" s="4"/>
      <c r="WKB15" s="4"/>
      <c r="WKC15" s="4"/>
      <c r="WKD15" s="4"/>
      <c r="WKH15" s="4"/>
    </row>
    <row r="18" spans="1:1019 1034:2039 2054:3059 3074:4094 4109:5114 5129:6134 6149:7154 7169:8189 8204:9209 9224:10229 10244:11264 11279:12284 12299:13304 13319:14324 14339:15359 15374:15839" x14ac:dyDescent="0.2">
      <c r="A18" s="1" t="s">
        <v>8</v>
      </c>
    </row>
    <row r="19" spans="1:1019 1034:2039 2054:3059 3074:4094 4109:5114 5129:6134 6149:7154 7169:8189 8204:9209 9224:10229 10244:11264 11279:12284 12299:13304 13319:14324 14339:15359 15374:15839" x14ac:dyDescent="0.2">
      <c r="A19" s="1" t="s">
        <v>9</v>
      </c>
    </row>
    <row r="20" spans="1:1019 1034:2039 2054:3059 3074:4094 4109:5114 5129:6134 6149:7154 7169:8189 8204:9209 9224:10229 10244:11264 11279:12284 12299:13304 13319:14324 14339:15359 15374:15839" x14ac:dyDescent="0.2">
      <c r="A20" s="33" t="str">
        <f ca="1">HYPERLINK("#"&amp;CELL("address", Contents!A13), "Back to Table of Contents")</f>
        <v>Back to Table of Contents</v>
      </c>
    </row>
    <row r="21" spans="1:1019 1034:2039 2054:3059 3074:4094 4109:5114 5129:6134 6149:7154 7169:8189 8204:9209 9224:10229 10244:11264 11279:12284 12299:13304 13319:14324 14339:15359 15374:15839" x14ac:dyDescent="0.2">
      <c r="A21" s="3"/>
      <c r="P21" s="7"/>
      <c r="AC21" s="3"/>
      <c r="AR21" s="3"/>
      <c r="BG21" s="3"/>
      <c r="BV21" s="3"/>
      <c r="CK21" s="3"/>
      <c r="CZ21" s="3"/>
      <c r="DO21" s="3"/>
      <c r="ED21" s="3"/>
      <c r="ES21" s="3"/>
      <c r="FH21" s="3"/>
      <c r="FW21" s="3"/>
      <c r="GL21" s="3"/>
      <c r="HA21" s="3"/>
      <c r="HP21" s="3"/>
      <c r="IE21" s="3"/>
      <c r="IT21" s="3"/>
      <c r="JI21" s="3"/>
      <c r="JX21" s="3"/>
      <c r="KM21" s="3"/>
      <c r="LB21" s="3"/>
      <c r="LQ21" s="3"/>
      <c r="MF21" s="3"/>
      <c r="MU21" s="3"/>
      <c r="NJ21" s="3"/>
      <c r="NY21" s="3"/>
      <c r="ON21" s="3"/>
      <c r="PC21" s="3"/>
      <c r="PR21" s="3"/>
      <c r="QG21" s="3"/>
      <c r="QV21" s="3"/>
      <c r="RK21" s="3"/>
      <c r="RZ21" s="3"/>
      <c r="SO21" s="3"/>
      <c r="TD21" s="3"/>
      <c r="TS21" s="3"/>
      <c r="UH21" s="3"/>
      <c r="UW21" s="3"/>
      <c r="VL21" s="3"/>
      <c r="WA21" s="3"/>
      <c r="WP21" s="3"/>
      <c r="XE21" s="3"/>
      <c r="XT21" s="3"/>
      <c r="YI21" s="3"/>
      <c r="YX21" s="3"/>
      <c r="ZM21" s="3"/>
      <c r="AAB21" s="3"/>
      <c r="AAQ21" s="3"/>
      <c r="ABF21" s="3"/>
      <c r="ABU21" s="3"/>
      <c r="ACJ21" s="3"/>
      <c r="ACY21" s="3"/>
      <c r="ADN21" s="3"/>
      <c r="AEC21" s="3"/>
      <c r="AER21" s="3"/>
      <c r="AFG21" s="3"/>
      <c r="AFV21" s="3"/>
      <c r="AGK21" s="3"/>
      <c r="AGZ21" s="3"/>
      <c r="AHO21" s="3"/>
      <c r="AID21" s="3"/>
      <c r="AIS21" s="3"/>
      <c r="AJH21" s="3"/>
      <c r="AJW21" s="3"/>
      <c r="AKL21" s="3"/>
      <c r="ALA21" s="3"/>
      <c r="ALP21" s="3"/>
      <c r="AME21" s="3"/>
      <c r="AMT21" s="3"/>
      <c r="ANI21" s="3"/>
      <c r="ANX21" s="3"/>
      <c r="AOM21" s="3"/>
      <c r="APB21" s="3"/>
      <c r="APQ21" s="3"/>
      <c r="AQF21" s="3"/>
      <c r="AQU21" s="3"/>
      <c r="ARJ21" s="3"/>
      <c r="ARY21" s="3"/>
      <c r="ASN21" s="3"/>
      <c r="ATC21" s="3"/>
      <c r="ATR21" s="3"/>
      <c r="AUG21" s="3"/>
      <c r="AUV21" s="3"/>
      <c r="AVK21" s="3"/>
      <c r="AVZ21" s="3"/>
      <c r="AWO21" s="3"/>
      <c r="AXD21" s="3"/>
      <c r="AXS21" s="3"/>
      <c r="AYH21" s="3"/>
      <c r="AYW21" s="3"/>
      <c r="AZL21" s="3"/>
      <c r="BAA21" s="3"/>
      <c r="BAP21" s="3"/>
      <c r="BBE21" s="3"/>
      <c r="BBT21" s="3"/>
      <c r="BCI21" s="3"/>
      <c r="BCX21" s="3"/>
      <c r="BDM21" s="3"/>
      <c r="BEB21" s="3"/>
      <c r="BEQ21" s="3"/>
      <c r="BFF21" s="3"/>
      <c r="BFU21" s="3"/>
      <c r="BGJ21" s="3"/>
      <c r="BGY21" s="3"/>
      <c r="BHN21" s="3"/>
      <c r="BIC21" s="3"/>
      <c r="BIR21" s="3"/>
      <c r="BJG21" s="3"/>
      <c r="BJV21" s="3"/>
      <c r="BKK21" s="3"/>
      <c r="BKZ21" s="3"/>
      <c r="BLO21" s="3"/>
      <c r="BMD21" s="3"/>
      <c r="BMS21" s="3"/>
      <c r="BNH21" s="3"/>
      <c r="BNW21" s="3"/>
      <c r="BOL21" s="3"/>
      <c r="BPA21" s="3"/>
      <c r="BPP21" s="3"/>
      <c r="BQE21" s="3"/>
      <c r="BQT21" s="3"/>
      <c r="BRI21" s="3"/>
      <c r="BRX21" s="3"/>
      <c r="BSM21" s="3"/>
      <c r="BTB21" s="3"/>
      <c r="BTQ21" s="3"/>
      <c r="BUF21" s="3"/>
      <c r="BUU21" s="3"/>
      <c r="BVJ21" s="3"/>
      <c r="BVY21" s="3"/>
      <c r="BWN21" s="3"/>
      <c r="BXC21" s="3"/>
      <c r="BXR21" s="3"/>
      <c r="BYG21" s="3"/>
      <c r="BYV21" s="3"/>
      <c r="BZK21" s="3"/>
      <c r="BZZ21" s="3"/>
      <c r="CAO21" s="3"/>
      <c r="CBD21" s="3"/>
      <c r="CBS21" s="3"/>
      <c r="CCH21" s="3"/>
      <c r="CCW21" s="3"/>
      <c r="CDL21" s="3"/>
      <c r="CEA21" s="3"/>
      <c r="CEP21" s="3"/>
      <c r="CFE21" s="3"/>
      <c r="CFT21" s="3"/>
      <c r="CGI21" s="3"/>
      <c r="CGX21" s="3"/>
      <c r="CHM21" s="3"/>
      <c r="CIB21" s="3"/>
      <c r="CIQ21" s="3"/>
      <c r="CJF21" s="3"/>
      <c r="CJU21" s="3"/>
      <c r="CKJ21" s="3"/>
      <c r="CKY21" s="3"/>
      <c r="CLN21" s="3"/>
      <c r="CMC21" s="3"/>
      <c r="CMR21" s="3"/>
      <c r="CNG21" s="3"/>
      <c r="CNV21" s="3"/>
      <c r="COK21" s="3"/>
      <c r="COZ21" s="3"/>
      <c r="CPO21" s="3"/>
      <c r="CQD21" s="3"/>
      <c r="CQS21" s="3"/>
      <c r="CRH21" s="3"/>
      <c r="CRW21" s="3"/>
      <c r="CSL21" s="3"/>
      <c r="CTA21" s="3"/>
      <c r="CTP21" s="3"/>
      <c r="CUE21" s="3"/>
      <c r="CUT21" s="3"/>
      <c r="CVI21" s="3"/>
      <c r="CVX21" s="3"/>
      <c r="CWM21" s="3"/>
      <c r="CXB21" s="3"/>
      <c r="CXQ21" s="3"/>
      <c r="CYF21" s="3"/>
      <c r="CYU21" s="3"/>
      <c r="CZJ21" s="3"/>
      <c r="CZY21" s="3"/>
      <c r="DAN21" s="3"/>
      <c r="DBC21" s="3"/>
      <c r="DBR21" s="3"/>
      <c r="DCG21" s="3"/>
      <c r="DCV21" s="3"/>
      <c r="DDK21" s="3"/>
      <c r="DDZ21" s="3"/>
      <c r="DEO21" s="3"/>
      <c r="DFD21" s="3"/>
      <c r="DFS21" s="3"/>
      <c r="DGH21" s="3"/>
      <c r="DGW21" s="3"/>
      <c r="DHL21" s="3"/>
      <c r="DIA21" s="3"/>
      <c r="DIP21" s="3"/>
      <c r="DJE21" s="3"/>
      <c r="DJT21" s="3"/>
      <c r="DKI21" s="3"/>
      <c r="DKX21" s="3"/>
      <c r="DLM21" s="3"/>
      <c r="DMB21" s="3"/>
      <c r="DMQ21" s="3"/>
      <c r="DNF21" s="3"/>
      <c r="DNU21" s="3"/>
      <c r="DOJ21" s="3"/>
      <c r="DOY21" s="3"/>
      <c r="DPN21" s="3"/>
      <c r="DQC21" s="3"/>
      <c r="DQR21" s="3"/>
      <c r="DRG21" s="3"/>
      <c r="DRV21" s="3"/>
      <c r="DSK21" s="3"/>
      <c r="DSZ21" s="3"/>
      <c r="DTO21" s="3"/>
      <c r="DUD21" s="3"/>
      <c r="DUS21" s="3"/>
      <c r="DVH21" s="3"/>
      <c r="DVW21" s="3"/>
      <c r="DWL21" s="3"/>
      <c r="DXA21" s="3"/>
      <c r="DXP21" s="3"/>
      <c r="DYE21" s="3"/>
      <c r="DYT21" s="3"/>
      <c r="DZI21" s="3"/>
      <c r="DZX21" s="3"/>
      <c r="EAM21" s="3"/>
      <c r="EBB21" s="3"/>
      <c r="EBQ21" s="3"/>
      <c r="ECF21" s="3"/>
      <c r="ECU21" s="3"/>
      <c r="EDJ21" s="3"/>
      <c r="EDY21" s="3"/>
      <c r="EEN21" s="3"/>
      <c r="EFC21" s="3"/>
      <c r="EFR21" s="3"/>
      <c r="EGG21" s="3"/>
      <c r="EGV21" s="3"/>
      <c r="EHK21" s="3"/>
      <c r="EHZ21" s="3"/>
      <c r="EIO21" s="3"/>
      <c r="EJD21" s="3"/>
      <c r="EJS21" s="3"/>
      <c r="EKH21" s="3"/>
      <c r="EKW21" s="3"/>
      <c r="ELL21" s="3"/>
      <c r="EMA21" s="3"/>
      <c r="EMP21" s="3"/>
      <c r="ENE21" s="3"/>
      <c r="ENT21" s="3"/>
      <c r="EOI21" s="3"/>
      <c r="EOX21" s="3"/>
      <c r="EPM21" s="3"/>
      <c r="EQB21" s="3"/>
      <c r="EQQ21" s="3"/>
      <c r="ERF21" s="3"/>
      <c r="ERU21" s="3"/>
      <c r="ESJ21" s="3"/>
      <c r="ESY21" s="3"/>
      <c r="ETN21" s="3"/>
      <c r="EUC21" s="3"/>
      <c r="EUR21" s="3"/>
      <c r="EVG21" s="3"/>
      <c r="EVV21" s="3"/>
      <c r="EWK21" s="3"/>
      <c r="EWZ21" s="3"/>
      <c r="EXO21" s="3"/>
      <c r="EYD21" s="3"/>
      <c r="EYS21" s="3"/>
      <c r="EZH21" s="3"/>
      <c r="EZW21" s="3"/>
      <c r="FAL21" s="3"/>
      <c r="FBA21" s="3"/>
      <c r="FBP21" s="3"/>
      <c r="FCE21" s="3"/>
      <c r="FCT21" s="3"/>
      <c r="FDI21" s="3"/>
      <c r="FDX21" s="3"/>
      <c r="FEM21" s="3"/>
      <c r="FFB21" s="3"/>
      <c r="FFQ21" s="3"/>
      <c r="FGF21" s="3"/>
      <c r="FGU21" s="3"/>
      <c r="FHJ21" s="3"/>
      <c r="FHY21" s="3"/>
      <c r="FIN21" s="3"/>
      <c r="FJC21" s="3"/>
      <c r="FJR21" s="3"/>
      <c r="FKG21" s="3"/>
      <c r="FKV21" s="3"/>
      <c r="FLK21" s="3"/>
      <c r="FLZ21" s="3"/>
      <c r="FMO21" s="3"/>
      <c r="FND21" s="3"/>
      <c r="FNS21" s="3"/>
      <c r="FOH21" s="3"/>
      <c r="FOW21" s="3"/>
      <c r="FPL21" s="3"/>
      <c r="FQA21" s="3"/>
      <c r="FQP21" s="3"/>
      <c r="FRE21" s="3"/>
      <c r="FRT21" s="3"/>
      <c r="FSI21" s="3"/>
      <c r="FSX21" s="3"/>
      <c r="FTM21" s="3"/>
      <c r="FUB21" s="3"/>
      <c r="FUQ21" s="3"/>
      <c r="FVF21" s="3"/>
      <c r="FVU21" s="3"/>
      <c r="FWJ21" s="3"/>
      <c r="FWY21" s="3"/>
      <c r="FXN21" s="3"/>
      <c r="FYC21" s="3"/>
      <c r="FYR21" s="3"/>
      <c r="FZG21" s="3"/>
      <c r="FZV21" s="3"/>
      <c r="GAK21" s="3"/>
      <c r="GAZ21" s="3"/>
      <c r="GBO21" s="3"/>
      <c r="GCD21" s="3"/>
      <c r="GCS21" s="3"/>
      <c r="GDH21" s="3"/>
      <c r="GDW21" s="3"/>
      <c r="GEL21" s="3"/>
      <c r="GFA21" s="3"/>
      <c r="GFP21" s="3"/>
      <c r="GGE21" s="3"/>
      <c r="GGT21" s="3"/>
      <c r="GHI21" s="3"/>
      <c r="GHX21" s="3"/>
      <c r="GIM21" s="3"/>
      <c r="GJB21" s="3"/>
      <c r="GJQ21" s="3"/>
      <c r="GKF21" s="3"/>
      <c r="GKU21" s="3"/>
      <c r="GLJ21" s="3"/>
      <c r="GLY21" s="3"/>
      <c r="GMN21" s="3"/>
      <c r="GNC21" s="3"/>
      <c r="GNR21" s="3"/>
      <c r="GOG21" s="3"/>
      <c r="GOV21" s="3"/>
      <c r="GPK21" s="3"/>
      <c r="GPZ21" s="3"/>
      <c r="GQO21" s="3"/>
      <c r="GRD21" s="3"/>
      <c r="GRS21" s="3"/>
      <c r="GSH21" s="3"/>
      <c r="GSW21" s="3"/>
      <c r="GTL21" s="3"/>
      <c r="GUA21" s="3"/>
      <c r="GUP21" s="3"/>
      <c r="GVE21" s="3"/>
      <c r="GVT21" s="3"/>
      <c r="GWI21" s="3"/>
      <c r="GWX21" s="3"/>
      <c r="GXM21" s="3"/>
      <c r="GYB21" s="3"/>
      <c r="GYQ21" s="3"/>
      <c r="GZF21" s="3"/>
      <c r="GZU21" s="3"/>
      <c r="HAJ21" s="3"/>
      <c r="HAY21" s="3"/>
      <c r="HBN21" s="3"/>
      <c r="HCC21" s="3"/>
      <c r="HCR21" s="3"/>
      <c r="HDG21" s="3"/>
      <c r="HDV21" s="3"/>
      <c r="HEK21" s="3"/>
      <c r="HEZ21" s="3"/>
      <c r="HFO21" s="3"/>
      <c r="HGD21" s="3"/>
      <c r="HGS21" s="3"/>
      <c r="HHH21" s="3"/>
      <c r="HHW21" s="3"/>
      <c r="HIL21" s="3"/>
      <c r="HJA21" s="3"/>
      <c r="HJP21" s="3"/>
      <c r="HKE21" s="3"/>
      <c r="HKT21" s="3"/>
      <c r="HLI21" s="3"/>
      <c r="HLX21" s="3"/>
      <c r="HMM21" s="3"/>
      <c r="HNB21" s="3"/>
      <c r="HNQ21" s="3"/>
      <c r="HOF21" s="3"/>
      <c r="HOU21" s="3"/>
      <c r="HPJ21" s="3"/>
      <c r="HPY21" s="3"/>
      <c r="HQN21" s="3"/>
      <c r="HRC21" s="3"/>
      <c r="HRR21" s="3"/>
      <c r="HSG21" s="3"/>
      <c r="HSV21" s="3"/>
      <c r="HTK21" s="3"/>
      <c r="HTZ21" s="3"/>
      <c r="HUO21" s="3"/>
      <c r="HVD21" s="3"/>
      <c r="HVS21" s="3"/>
      <c r="HWH21" s="3"/>
      <c r="HWW21" s="3"/>
      <c r="HXL21" s="3"/>
      <c r="HYA21" s="3"/>
      <c r="HYP21" s="3"/>
      <c r="HZE21" s="3"/>
      <c r="HZT21" s="3"/>
      <c r="IAI21" s="3"/>
      <c r="IAX21" s="3"/>
      <c r="IBM21" s="3"/>
      <c r="ICB21" s="3"/>
      <c r="ICQ21" s="3"/>
      <c r="IDF21" s="3"/>
      <c r="IDU21" s="3"/>
      <c r="IEJ21" s="3"/>
      <c r="IEY21" s="3"/>
      <c r="IFN21" s="3"/>
      <c r="IGC21" s="3"/>
      <c r="IGR21" s="3"/>
      <c r="IHG21" s="3"/>
      <c r="IHV21" s="3"/>
      <c r="IIK21" s="3"/>
      <c r="IIZ21" s="3"/>
      <c r="IJO21" s="3"/>
      <c r="IKD21" s="3"/>
      <c r="IKS21" s="3"/>
      <c r="ILH21" s="3"/>
      <c r="ILW21" s="3"/>
      <c r="IML21" s="3"/>
      <c r="INA21" s="3"/>
      <c r="INP21" s="3"/>
      <c r="IOE21" s="3"/>
      <c r="IOT21" s="3"/>
      <c r="IPI21" s="3"/>
      <c r="IPX21" s="3"/>
      <c r="IQM21" s="3"/>
      <c r="IRB21" s="3"/>
      <c r="IRQ21" s="3"/>
      <c r="ISF21" s="3"/>
      <c r="ISU21" s="3"/>
      <c r="ITJ21" s="3"/>
      <c r="ITY21" s="3"/>
      <c r="IUN21" s="3"/>
      <c r="IVC21" s="3"/>
      <c r="IVR21" s="3"/>
      <c r="IWG21" s="3"/>
      <c r="IWV21" s="3"/>
      <c r="IXK21" s="3"/>
      <c r="IXZ21" s="3"/>
      <c r="IYO21" s="3"/>
      <c r="IZD21" s="3"/>
      <c r="IZS21" s="3"/>
      <c r="JAH21" s="3"/>
      <c r="JAW21" s="3"/>
      <c r="JBL21" s="3"/>
      <c r="JCA21" s="3"/>
      <c r="JCP21" s="3"/>
      <c r="JDE21" s="3"/>
      <c r="JDT21" s="3"/>
      <c r="JEI21" s="3"/>
      <c r="JEX21" s="3"/>
      <c r="JFM21" s="3"/>
      <c r="JGB21" s="3"/>
      <c r="JGQ21" s="3"/>
      <c r="JHF21" s="3"/>
      <c r="JHU21" s="3"/>
      <c r="JIJ21" s="3"/>
      <c r="JIY21" s="3"/>
      <c r="JJN21" s="3"/>
      <c r="JKC21" s="3"/>
      <c r="JKR21" s="3"/>
      <c r="JLG21" s="3"/>
      <c r="JLV21" s="3"/>
      <c r="JMK21" s="3"/>
      <c r="JMZ21" s="3"/>
      <c r="JNO21" s="3"/>
      <c r="JOD21" s="3"/>
      <c r="JOS21" s="3"/>
      <c r="JPH21" s="3"/>
      <c r="JPW21" s="3"/>
      <c r="JQL21" s="3"/>
      <c r="JRA21" s="3"/>
      <c r="JRP21" s="3"/>
      <c r="JSE21" s="3"/>
      <c r="JST21" s="3"/>
      <c r="JTI21" s="3"/>
      <c r="JTX21" s="3"/>
      <c r="JUM21" s="3"/>
      <c r="JVB21" s="3"/>
      <c r="JVQ21" s="3"/>
      <c r="JWF21" s="3"/>
      <c r="JWU21" s="3"/>
      <c r="JXJ21" s="3"/>
      <c r="JXY21" s="3"/>
      <c r="JYN21" s="3"/>
      <c r="JZC21" s="3"/>
      <c r="JZR21" s="3"/>
      <c r="KAG21" s="3"/>
      <c r="KAV21" s="3"/>
      <c r="KBK21" s="3"/>
      <c r="KBZ21" s="3"/>
      <c r="KCO21" s="3"/>
      <c r="KDD21" s="3"/>
      <c r="KDS21" s="3"/>
      <c r="KEH21" s="3"/>
      <c r="KEW21" s="3"/>
      <c r="KFL21" s="3"/>
      <c r="KGA21" s="3"/>
      <c r="KGP21" s="3"/>
      <c r="KHE21" s="3"/>
      <c r="KHT21" s="3"/>
      <c r="KII21" s="3"/>
      <c r="KIX21" s="3"/>
      <c r="KJM21" s="3"/>
      <c r="KKB21" s="3"/>
      <c r="KKQ21" s="3"/>
      <c r="KLF21" s="3"/>
      <c r="KLU21" s="3"/>
      <c r="KMJ21" s="3"/>
      <c r="KMY21" s="3"/>
      <c r="KNN21" s="3"/>
      <c r="KOC21" s="3"/>
      <c r="KOR21" s="3"/>
      <c r="KPG21" s="3"/>
      <c r="KPV21" s="3"/>
      <c r="KQK21" s="3"/>
      <c r="KQZ21" s="3"/>
      <c r="KRO21" s="3"/>
      <c r="KSD21" s="3"/>
      <c r="KSS21" s="3"/>
      <c r="KTH21" s="3"/>
      <c r="KTW21" s="3"/>
      <c r="KUL21" s="3"/>
      <c r="KVA21" s="3"/>
      <c r="KVP21" s="3"/>
      <c r="KWE21" s="3"/>
      <c r="KWT21" s="3"/>
      <c r="KXI21" s="3"/>
      <c r="KXX21" s="3"/>
      <c r="KYM21" s="3"/>
      <c r="KZB21" s="3"/>
      <c r="KZQ21" s="3"/>
      <c r="LAF21" s="3"/>
      <c r="LAU21" s="3"/>
      <c r="LBJ21" s="3"/>
      <c r="LBY21" s="3"/>
      <c r="LCN21" s="3"/>
      <c r="LDC21" s="3"/>
      <c r="LDR21" s="3"/>
      <c r="LEG21" s="3"/>
      <c r="LEV21" s="3"/>
      <c r="LFK21" s="3"/>
      <c r="LFZ21" s="3"/>
      <c r="LGO21" s="3"/>
      <c r="LHD21" s="3"/>
      <c r="LHS21" s="3"/>
      <c r="LIH21" s="3"/>
      <c r="LIW21" s="3"/>
      <c r="LJL21" s="3"/>
      <c r="LKA21" s="3"/>
      <c r="LKP21" s="3"/>
      <c r="LLE21" s="3"/>
      <c r="LLT21" s="3"/>
      <c r="LMI21" s="3"/>
      <c r="LMX21" s="3"/>
      <c r="LNM21" s="3"/>
      <c r="LOB21" s="3"/>
      <c r="LOQ21" s="3"/>
      <c r="LPF21" s="3"/>
      <c r="LPU21" s="3"/>
      <c r="LQJ21" s="3"/>
      <c r="LQY21" s="3"/>
      <c r="LRN21" s="3"/>
      <c r="LSC21" s="3"/>
      <c r="LSR21" s="3"/>
      <c r="LTG21" s="3"/>
      <c r="LTV21" s="3"/>
      <c r="LUK21" s="3"/>
      <c r="LUZ21" s="3"/>
      <c r="LVO21" s="3"/>
      <c r="LWD21" s="3"/>
      <c r="LWS21" s="3"/>
      <c r="LXH21" s="3"/>
      <c r="LXW21" s="3"/>
      <c r="LYL21" s="3"/>
      <c r="LZA21" s="3"/>
      <c r="LZP21" s="3"/>
      <c r="MAE21" s="3"/>
      <c r="MAT21" s="3"/>
      <c r="MBI21" s="3"/>
      <c r="MBX21" s="3"/>
      <c r="MCM21" s="3"/>
      <c r="MDB21" s="3"/>
      <c r="MDQ21" s="3"/>
      <c r="MEF21" s="3"/>
      <c r="MEU21" s="3"/>
      <c r="MFJ21" s="3"/>
      <c r="MFY21" s="3"/>
      <c r="MGN21" s="3"/>
      <c r="MHC21" s="3"/>
      <c r="MHR21" s="3"/>
      <c r="MIG21" s="3"/>
      <c r="MIV21" s="3"/>
      <c r="MJK21" s="3"/>
      <c r="MJZ21" s="3"/>
      <c r="MKO21" s="3"/>
      <c r="MLD21" s="3"/>
      <c r="MLS21" s="3"/>
      <c r="MMH21" s="3"/>
      <c r="MMW21" s="3"/>
      <c r="MNL21" s="3"/>
      <c r="MOA21" s="3"/>
      <c r="MOP21" s="3"/>
      <c r="MPE21" s="3"/>
      <c r="MPT21" s="3"/>
      <c r="MQI21" s="3"/>
      <c r="MQX21" s="3"/>
      <c r="MRM21" s="3"/>
      <c r="MSB21" s="3"/>
      <c r="MSQ21" s="3"/>
      <c r="MTF21" s="3"/>
      <c r="MTU21" s="3"/>
      <c r="MUJ21" s="3"/>
      <c r="MUY21" s="3"/>
      <c r="MVN21" s="3"/>
      <c r="MWC21" s="3"/>
      <c r="MWR21" s="3"/>
      <c r="MXG21" s="3"/>
      <c r="MXV21" s="3"/>
      <c r="MYK21" s="3"/>
      <c r="MYZ21" s="3"/>
      <c r="MZO21" s="3"/>
      <c r="NAD21" s="3"/>
      <c r="NAS21" s="3"/>
      <c r="NBH21" s="3"/>
      <c r="NBW21" s="3"/>
      <c r="NCL21" s="3"/>
      <c r="NDA21" s="3"/>
      <c r="NDP21" s="3"/>
      <c r="NEE21" s="3"/>
      <c r="NET21" s="3"/>
      <c r="NFI21" s="3"/>
      <c r="NFX21" s="3"/>
      <c r="NGM21" s="3"/>
      <c r="NHB21" s="3"/>
      <c r="NHQ21" s="3"/>
      <c r="NIF21" s="3"/>
      <c r="NIU21" s="3"/>
      <c r="NJJ21" s="3"/>
      <c r="NJY21" s="3"/>
      <c r="NKN21" s="3"/>
      <c r="NLC21" s="3"/>
      <c r="NLR21" s="3"/>
      <c r="NMG21" s="3"/>
      <c r="NMV21" s="3"/>
      <c r="NNK21" s="3"/>
      <c r="NNZ21" s="3"/>
      <c r="NOO21" s="3"/>
      <c r="NPD21" s="3"/>
      <c r="NPS21" s="3"/>
      <c r="NQH21" s="3"/>
      <c r="NQW21" s="3"/>
      <c r="NRL21" s="3"/>
      <c r="NSA21" s="3"/>
      <c r="NSP21" s="3"/>
      <c r="NTE21" s="3"/>
      <c r="NTT21" s="3"/>
      <c r="NUI21" s="3"/>
      <c r="NUX21" s="3"/>
      <c r="NVM21" s="3"/>
      <c r="NWB21" s="3"/>
      <c r="NWQ21" s="3"/>
      <c r="NXF21" s="3"/>
      <c r="NXU21" s="3"/>
      <c r="NYJ21" s="3"/>
      <c r="NYY21" s="3"/>
      <c r="NZN21" s="3"/>
      <c r="OAC21" s="3"/>
      <c r="OAR21" s="3"/>
      <c r="OBG21" s="3"/>
      <c r="OBV21" s="3"/>
      <c r="OCK21" s="3"/>
      <c r="OCZ21" s="3"/>
      <c r="ODO21" s="3"/>
      <c r="OED21" s="3"/>
      <c r="OES21" s="3"/>
      <c r="OFH21" s="3"/>
      <c r="OFW21" s="3"/>
      <c r="OGL21" s="3"/>
      <c r="OHA21" s="3"/>
      <c r="OHP21" s="3"/>
      <c r="OIE21" s="3"/>
      <c r="OIT21" s="3"/>
      <c r="OJI21" s="3"/>
      <c r="OJX21" s="3"/>
      <c r="OKM21" s="3"/>
      <c r="OLB21" s="3"/>
      <c r="OLQ21" s="3"/>
      <c r="OMF21" s="3"/>
      <c r="OMU21" s="3"/>
      <c r="ONJ21" s="3"/>
      <c r="ONY21" s="3"/>
      <c r="OON21" s="3"/>
      <c r="OPC21" s="3"/>
      <c r="OPR21" s="3"/>
      <c r="OQG21" s="3"/>
      <c r="OQV21" s="3"/>
      <c r="ORK21" s="3"/>
      <c r="ORZ21" s="3"/>
      <c r="OSO21" s="3"/>
      <c r="OTD21" s="3"/>
      <c r="OTS21" s="3"/>
      <c r="OUH21" s="3"/>
      <c r="OUW21" s="3"/>
      <c r="OVL21" s="3"/>
      <c r="OWA21" s="3"/>
      <c r="OWP21" s="3"/>
      <c r="OXE21" s="3"/>
      <c r="OXT21" s="3"/>
      <c r="OYI21" s="3"/>
      <c r="OYX21" s="3"/>
      <c r="OZM21" s="3"/>
      <c r="PAB21" s="3"/>
      <c r="PAQ21" s="3"/>
      <c r="PBF21" s="3"/>
      <c r="PBU21" s="3"/>
      <c r="PCJ21" s="3"/>
      <c r="PCY21" s="3"/>
      <c r="PDN21" s="3"/>
      <c r="PEC21" s="3"/>
      <c r="PER21" s="3"/>
      <c r="PFG21" s="3"/>
      <c r="PFV21" s="3"/>
      <c r="PGK21" s="3"/>
      <c r="PGZ21" s="3"/>
      <c r="PHO21" s="3"/>
      <c r="PID21" s="3"/>
      <c r="PIS21" s="3"/>
      <c r="PJH21" s="3"/>
      <c r="PJW21" s="3"/>
      <c r="PKL21" s="3"/>
      <c r="PLA21" s="3"/>
      <c r="PLP21" s="3"/>
      <c r="PME21" s="3"/>
      <c r="PMT21" s="3"/>
      <c r="PNI21" s="3"/>
      <c r="PNX21" s="3"/>
      <c r="POM21" s="3"/>
      <c r="PPB21" s="3"/>
      <c r="PPQ21" s="3"/>
      <c r="PQF21" s="3"/>
      <c r="PQU21" s="3"/>
      <c r="PRJ21" s="3"/>
      <c r="PRY21" s="3"/>
      <c r="PSN21" s="3"/>
      <c r="PTC21" s="3"/>
      <c r="PTR21" s="3"/>
      <c r="PUG21" s="3"/>
      <c r="PUV21" s="3"/>
      <c r="PVK21" s="3"/>
      <c r="PVZ21" s="3"/>
      <c r="PWO21" s="3"/>
      <c r="PXD21" s="3"/>
      <c r="PXS21" s="3"/>
      <c r="PYH21" s="3"/>
      <c r="PYW21" s="3"/>
      <c r="PZL21" s="3"/>
      <c r="QAA21" s="3"/>
      <c r="QAP21" s="3"/>
      <c r="QBE21" s="3"/>
      <c r="QBT21" s="3"/>
      <c r="QCI21" s="3"/>
      <c r="QCX21" s="3"/>
      <c r="QDM21" s="3"/>
      <c r="QEB21" s="3"/>
      <c r="QEQ21" s="3"/>
      <c r="QFF21" s="3"/>
      <c r="QFU21" s="3"/>
      <c r="QGJ21" s="3"/>
      <c r="QGY21" s="3"/>
      <c r="QHN21" s="3"/>
      <c r="QIC21" s="3"/>
      <c r="QIR21" s="3"/>
      <c r="QJG21" s="3"/>
      <c r="QJV21" s="3"/>
      <c r="QKK21" s="3"/>
      <c r="QKZ21" s="3"/>
      <c r="QLO21" s="3"/>
      <c r="QMD21" s="3"/>
      <c r="QMS21" s="3"/>
      <c r="QNH21" s="3"/>
      <c r="QNW21" s="3"/>
      <c r="QOL21" s="3"/>
      <c r="QPA21" s="3"/>
      <c r="QPP21" s="3"/>
      <c r="QQE21" s="3"/>
      <c r="QQT21" s="3"/>
      <c r="QRI21" s="3"/>
      <c r="QRX21" s="3"/>
      <c r="QSM21" s="3"/>
      <c r="QTB21" s="3"/>
      <c r="QTQ21" s="3"/>
      <c r="QUF21" s="3"/>
      <c r="QUU21" s="3"/>
      <c r="QVJ21" s="3"/>
      <c r="QVY21" s="3"/>
      <c r="QWN21" s="3"/>
      <c r="QXC21" s="3"/>
      <c r="QXR21" s="3"/>
      <c r="QYG21" s="3"/>
      <c r="QYV21" s="3"/>
      <c r="QZK21" s="3"/>
      <c r="QZZ21" s="3"/>
      <c r="RAO21" s="3"/>
      <c r="RBD21" s="3"/>
      <c r="RBS21" s="3"/>
      <c r="RCH21" s="3"/>
      <c r="RCW21" s="3"/>
      <c r="RDL21" s="3"/>
      <c r="REA21" s="3"/>
      <c r="REP21" s="3"/>
      <c r="RFE21" s="3"/>
      <c r="RFT21" s="3"/>
      <c r="RGI21" s="3"/>
      <c r="RGX21" s="3"/>
      <c r="RHM21" s="3"/>
      <c r="RIB21" s="3"/>
      <c r="RIQ21" s="3"/>
      <c r="RJF21" s="3"/>
      <c r="RJU21" s="3"/>
      <c r="RKJ21" s="3"/>
      <c r="RKY21" s="3"/>
      <c r="RLN21" s="3"/>
      <c r="RMC21" s="3"/>
      <c r="RMR21" s="3"/>
      <c r="RNG21" s="3"/>
      <c r="RNV21" s="3"/>
      <c r="ROK21" s="3"/>
      <c r="ROZ21" s="3"/>
      <c r="RPO21" s="3"/>
      <c r="RQD21" s="3"/>
      <c r="RQS21" s="3"/>
      <c r="RRH21" s="3"/>
      <c r="RRW21" s="3"/>
      <c r="RSL21" s="3"/>
      <c r="RTA21" s="3"/>
      <c r="RTP21" s="3"/>
      <c r="RUE21" s="3"/>
      <c r="RUT21" s="3"/>
      <c r="RVI21" s="3"/>
      <c r="RVX21" s="3"/>
      <c r="RWM21" s="3"/>
      <c r="RXB21" s="3"/>
      <c r="RXQ21" s="3"/>
      <c r="RYF21" s="3"/>
      <c r="RYU21" s="3"/>
      <c r="RZJ21" s="3"/>
      <c r="RZY21" s="3"/>
      <c r="SAN21" s="3"/>
      <c r="SBC21" s="3"/>
      <c r="SBR21" s="3"/>
      <c r="SCG21" s="3"/>
      <c r="SCV21" s="3"/>
      <c r="SDK21" s="3"/>
      <c r="SDZ21" s="3"/>
      <c r="SEO21" s="3"/>
      <c r="SFD21" s="3"/>
      <c r="SFS21" s="3"/>
      <c r="SGH21" s="3"/>
      <c r="SGW21" s="3"/>
      <c r="SHL21" s="3"/>
      <c r="SIA21" s="3"/>
      <c r="SIP21" s="3"/>
      <c r="SJE21" s="3"/>
      <c r="SJT21" s="3"/>
      <c r="SKI21" s="3"/>
      <c r="SKX21" s="3"/>
      <c r="SLM21" s="3"/>
      <c r="SMB21" s="3"/>
      <c r="SMQ21" s="3"/>
      <c r="SNF21" s="3"/>
      <c r="SNU21" s="3"/>
      <c r="SOJ21" s="3"/>
      <c r="SOY21" s="3"/>
      <c r="SPN21" s="3"/>
      <c r="SQC21" s="3"/>
      <c r="SQR21" s="3"/>
      <c r="SRG21" s="3"/>
      <c r="SRV21" s="3"/>
      <c r="SSK21" s="3"/>
      <c r="SSZ21" s="3"/>
      <c r="STO21" s="3"/>
      <c r="SUD21" s="3"/>
      <c r="SUS21" s="3"/>
      <c r="SVH21" s="3"/>
      <c r="SVW21" s="3"/>
      <c r="SWL21" s="3"/>
      <c r="SXA21" s="3"/>
      <c r="SXP21" s="3"/>
      <c r="SYE21" s="3"/>
      <c r="SYT21" s="3"/>
      <c r="SZI21" s="3"/>
      <c r="SZX21" s="3"/>
      <c r="TAM21" s="3"/>
      <c r="TBB21" s="3"/>
      <c r="TBQ21" s="3"/>
      <c r="TCF21" s="3"/>
      <c r="TCU21" s="3"/>
      <c r="TDJ21" s="3"/>
      <c r="TDY21" s="3"/>
      <c r="TEN21" s="3"/>
      <c r="TFC21" s="3"/>
      <c r="TFR21" s="3"/>
      <c r="TGG21" s="3"/>
      <c r="TGV21" s="3"/>
      <c r="THK21" s="3"/>
      <c r="THZ21" s="3"/>
      <c r="TIO21" s="3"/>
      <c r="TJD21" s="3"/>
      <c r="TJS21" s="3"/>
      <c r="TKH21" s="3"/>
      <c r="TKW21" s="3"/>
      <c r="TLL21" s="3"/>
      <c r="TMA21" s="3"/>
      <c r="TMP21" s="3"/>
      <c r="TNE21" s="3"/>
      <c r="TNT21" s="3"/>
      <c r="TOI21" s="3"/>
      <c r="TOX21" s="3"/>
      <c r="TPM21" s="3"/>
      <c r="TQB21" s="3"/>
      <c r="TQQ21" s="3"/>
      <c r="TRF21" s="3"/>
      <c r="TRU21" s="3"/>
      <c r="TSJ21" s="3"/>
      <c r="TSY21" s="3"/>
      <c r="TTN21" s="3"/>
      <c r="TUC21" s="3"/>
      <c r="TUR21" s="3"/>
      <c r="TVG21" s="3"/>
      <c r="TVV21" s="3"/>
      <c r="TWK21" s="3"/>
      <c r="TWZ21" s="3"/>
      <c r="TXO21" s="3"/>
      <c r="TYD21" s="3"/>
      <c r="TYS21" s="3"/>
      <c r="TZH21" s="3"/>
      <c r="TZW21" s="3"/>
      <c r="UAL21" s="3"/>
      <c r="UBA21" s="3"/>
      <c r="UBP21" s="3"/>
      <c r="UCE21" s="3"/>
      <c r="UCT21" s="3"/>
      <c r="UDI21" s="3"/>
      <c r="UDX21" s="3"/>
      <c r="UEM21" s="3"/>
      <c r="UFB21" s="3"/>
      <c r="UFQ21" s="3"/>
      <c r="UGF21" s="3"/>
      <c r="UGU21" s="3"/>
      <c r="UHJ21" s="3"/>
      <c r="UHY21" s="3"/>
      <c r="UIN21" s="3"/>
      <c r="UJC21" s="3"/>
      <c r="UJR21" s="3"/>
      <c r="UKG21" s="3"/>
      <c r="UKV21" s="3"/>
      <c r="ULK21" s="3"/>
      <c r="ULZ21" s="3"/>
      <c r="UMO21" s="3"/>
      <c r="UND21" s="3"/>
      <c r="UNS21" s="3"/>
      <c r="UOH21" s="3"/>
      <c r="UOW21" s="3"/>
      <c r="UPL21" s="3"/>
      <c r="UQA21" s="3"/>
      <c r="UQP21" s="3"/>
      <c r="URE21" s="3"/>
      <c r="URT21" s="3"/>
      <c r="USI21" s="3"/>
      <c r="USX21" s="3"/>
      <c r="UTM21" s="3"/>
      <c r="UUB21" s="3"/>
      <c r="UUQ21" s="3"/>
      <c r="UVF21" s="3"/>
      <c r="UVU21" s="3"/>
      <c r="UWJ21" s="3"/>
      <c r="UWY21" s="3"/>
      <c r="UXN21" s="3"/>
      <c r="UYC21" s="3"/>
      <c r="UYR21" s="3"/>
      <c r="UZG21" s="3"/>
      <c r="UZV21" s="3"/>
      <c r="VAK21" s="3"/>
      <c r="VAZ21" s="3"/>
      <c r="VBO21" s="3"/>
      <c r="VCD21" s="3"/>
      <c r="VCS21" s="3"/>
      <c r="VDH21" s="3"/>
      <c r="VDW21" s="3"/>
      <c r="VEL21" s="3"/>
      <c r="VFA21" s="3"/>
      <c r="VFP21" s="3"/>
      <c r="VGE21" s="3"/>
      <c r="VGT21" s="3"/>
      <c r="VHI21" s="3"/>
      <c r="VHX21" s="3"/>
      <c r="VIM21" s="3"/>
      <c r="VJB21" s="3"/>
      <c r="VJQ21" s="3"/>
      <c r="VKF21" s="3"/>
      <c r="VKU21" s="3"/>
      <c r="VLJ21" s="3"/>
      <c r="VLY21" s="3"/>
      <c r="VMN21" s="3"/>
      <c r="VNC21" s="3"/>
      <c r="VNR21" s="3"/>
      <c r="VOG21" s="3"/>
      <c r="VOV21" s="3"/>
      <c r="VPK21" s="3"/>
      <c r="VPZ21" s="3"/>
      <c r="VQO21" s="3"/>
      <c r="VRD21" s="3"/>
      <c r="VRS21" s="3"/>
      <c r="VSH21" s="3"/>
      <c r="VSW21" s="3"/>
      <c r="VTL21" s="3"/>
      <c r="VUA21" s="3"/>
      <c r="VUP21" s="3"/>
      <c r="VVE21" s="3"/>
      <c r="VVT21" s="3"/>
      <c r="VWI21" s="3"/>
      <c r="VWX21" s="3"/>
      <c r="VXM21" s="3"/>
      <c r="VYB21" s="3"/>
      <c r="VYQ21" s="3"/>
      <c r="VZF21" s="3"/>
      <c r="VZU21" s="3"/>
      <c r="WAJ21" s="3"/>
      <c r="WAY21" s="3"/>
      <c r="WBN21" s="3"/>
      <c r="WCC21" s="3"/>
      <c r="WCR21" s="3"/>
      <c r="WDG21" s="3"/>
      <c r="WDV21" s="3"/>
      <c r="WEK21" s="3"/>
      <c r="WEZ21" s="3"/>
      <c r="WFO21" s="3"/>
      <c r="WGD21" s="3"/>
      <c r="WGS21" s="3"/>
      <c r="WHH21" s="3"/>
      <c r="WHW21" s="3"/>
      <c r="WIL21" s="3"/>
      <c r="WJA21" s="3"/>
      <c r="WJP21" s="3"/>
      <c r="WKE21" s="3"/>
    </row>
    <row r="22" spans="1:1019 1034:2039 2054:3059 3074:4094 4109:5114 5129:6134 6149:7154 7169:8189 8204:9209 9224:10229 10244:11264 11279:12284 12299:13304 13319:14324 14339:15359 15374:15839" ht="15" x14ac:dyDescent="0.25">
      <c r="A22" s="5" t="s">
        <v>10</v>
      </c>
    </row>
    <row r="23" spans="1:1019 1034:2039 2054:3059 3074:4094 4109:5114 5129:6134 6149:7154 7169:8189 8204:9209 9224:10229 10244:11264 11279:12284 12299:13304 13319:14324 14339:15359 15374:15839" ht="15" x14ac:dyDescent="0.25">
      <c r="A23" s="5" t="s">
        <v>96</v>
      </c>
      <c r="P23" s="11" t="s">
        <v>97</v>
      </c>
    </row>
    <row r="25" spans="1:1019 1034:2039 2054:3059 3074:4094 4109:5114 5129:6134 6149:7154 7169:8189 8204:9209 9224:10229 10244:11264 11279:12284 12299:13304 13319:14324 14339:15359 15374:15839" x14ac:dyDescent="0.2">
      <c r="A25" s="1" t="s">
        <v>2</v>
      </c>
      <c r="E25" s="4">
        <v>2019</v>
      </c>
      <c r="F25" s="4">
        <v>2020</v>
      </c>
      <c r="G25" s="4">
        <v>2021</v>
      </c>
      <c r="H25" s="4">
        <v>2022</v>
      </c>
      <c r="I25" s="4">
        <v>2023</v>
      </c>
      <c r="J25" s="4">
        <v>2024</v>
      </c>
      <c r="K25" s="4">
        <v>2025</v>
      </c>
      <c r="L25" s="4">
        <v>2026</v>
      </c>
      <c r="M25" s="4">
        <v>2027</v>
      </c>
      <c r="N25" s="4">
        <v>2028</v>
      </c>
      <c r="O25" s="4" t="s">
        <v>14</v>
      </c>
      <c r="P25" s="4" t="s">
        <v>15</v>
      </c>
    </row>
    <row r="27" spans="1:1019 1034:2039 2054:3059 3074:4094 4109:5114 5129:6134 6149:7154 7169:8189 8204:9209 9224:10229 10244:11264 11279:12284 12299:13304 13319:14324 14339:15359 15374:15839" x14ac:dyDescent="0.2">
      <c r="A27" s="1" t="s">
        <v>3</v>
      </c>
      <c r="E27" s="1">
        <v>0</v>
      </c>
      <c r="F27" s="1">
        <v>0</v>
      </c>
      <c r="G27" s="1">
        <v>0</v>
      </c>
      <c r="H27" s="1">
        <v>0</v>
      </c>
      <c r="I27" s="1">
        <v>0</v>
      </c>
      <c r="J27" s="14">
        <v>-0.6</v>
      </c>
      <c r="K27" s="14">
        <v>-0.7</v>
      </c>
      <c r="L27" s="14">
        <v>-6.3</v>
      </c>
      <c r="M27" s="14">
        <v>-6</v>
      </c>
      <c r="N27" s="14">
        <v>-6.1</v>
      </c>
      <c r="O27" s="16">
        <v>0</v>
      </c>
      <c r="P27" s="14">
        <v>-19.7</v>
      </c>
    </row>
    <row r="30" spans="1:1019 1034:2039 2054:3059 3074:4094 4109:5114 5129:6134 6149:7154 7169:8189 8204:9209 9224:10229 10244:11264 11279:12284 12299:13304 13319:14324 14339:15359 15374:15839" x14ac:dyDescent="0.2">
      <c r="A30" s="1" t="s">
        <v>98</v>
      </c>
    </row>
    <row r="31" spans="1:1019 1034:2039 2054:3059 3074:4094 4109:5114 5129:6134 6149:7154 7169:8189 8204:9209 9224:10229 10244:11264 11279:12284 12299:13304 13319:14324 14339:15359 15374:15839" x14ac:dyDescent="0.2">
      <c r="A31" s="33" t="str">
        <f ca="1">HYPERLINK("#"&amp;CELL("address", Contents!A14), "Back to Table of Contents")</f>
        <v>Back to Table of Contents</v>
      </c>
    </row>
    <row r="33" spans="1:16" ht="15" x14ac:dyDescent="0.25">
      <c r="A33" s="5" t="s">
        <v>51</v>
      </c>
    </row>
    <row r="34" spans="1:16" ht="15" x14ac:dyDescent="0.25">
      <c r="A34" s="5" t="s">
        <v>99</v>
      </c>
      <c r="P34" s="11" t="s">
        <v>97</v>
      </c>
    </row>
    <row r="36" spans="1:16" x14ac:dyDescent="0.2">
      <c r="A36" s="1" t="s">
        <v>2</v>
      </c>
      <c r="E36" s="4">
        <v>2019</v>
      </c>
      <c r="F36" s="4">
        <v>2020</v>
      </c>
      <c r="G36" s="4">
        <v>2021</v>
      </c>
      <c r="H36" s="4">
        <v>2022</v>
      </c>
      <c r="I36" s="4">
        <v>2023</v>
      </c>
      <c r="J36" s="4">
        <v>2024</v>
      </c>
      <c r="K36" s="4">
        <v>2025</v>
      </c>
      <c r="L36" s="4">
        <v>2026</v>
      </c>
      <c r="M36" s="4">
        <v>2027</v>
      </c>
      <c r="N36" s="4">
        <v>2028</v>
      </c>
      <c r="O36" s="4" t="s">
        <v>14</v>
      </c>
      <c r="P36" s="4" t="s">
        <v>15</v>
      </c>
    </row>
    <row r="38" spans="1:16" x14ac:dyDescent="0.2">
      <c r="A38" s="1" t="s">
        <v>3</v>
      </c>
    </row>
    <row r="39" spans="1:16" x14ac:dyDescent="0.2">
      <c r="B39" s="1" t="s">
        <v>100</v>
      </c>
      <c r="E39" s="1">
        <v>0</v>
      </c>
      <c r="F39" s="15">
        <v>-0.2</v>
      </c>
      <c r="G39" s="15">
        <v>-1.8</v>
      </c>
      <c r="H39" s="15">
        <v>-2.1</v>
      </c>
      <c r="I39" s="15">
        <v>-2.1</v>
      </c>
      <c r="J39" s="15">
        <v>-2.1</v>
      </c>
      <c r="K39" s="15">
        <v>-2.1</v>
      </c>
      <c r="L39" s="15">
        <v>-2.2000000000000002</v>
      </c>
      <c r="M39" s="15">
        <v>-2.2000000000000002</v>
      </c>
      <c r="N39" s="15">
        <v>-2.2000000000000002</v>
      </c>
      <c r="O39" s="15">
        <v>-6.2</v>
      </c>
      <c r="P39" s="14">
        <v>-16.899999999999999</v>
      </c>
    </row>
    <row r="40" spans="1:16" x14ac:dyDescent="0.2">
      <c r="B40" s="1" t="s">
        <v>101</v>
      </c>
      <c r="E40" s="1">
        <v>0</v>
      </c>
      <c r="F40" s="15">
        <v>-0.1</v>
      </c>
      <c r="G40" s="15">
        <v>-0.5</v>
      </c>
      <c r="H40" s="15">
        <v>-0.5</v>
      </c>
      <c r="I40" s="15">
        <v>-0.5</v>
      </c>
      <c r="J40" s="15">
        <v>-0.5</v>
      </c>
      <c r="K40" s="15">
        <v>-0.5</v>
      </c>
      <c r="L40" s="15">
        <v>-0.5</v>
      </c>
      <c r="M40" s="15">
        <v>-0.5</v>
      </c>
      <c r="N40" s="15">
        <v>-0.5</v>
      </c>
      <c r="O40" s="15">
        <v>-1.6</v>
      </c>
      <c r="P40" s="14">
        <v>-4.0999999999999996</v>
      </c>
    </row>
    <row r="41" spans="1:16" x14ac:dyDescent="0.2">
      <c r="B41" s="1" t="s">
        <v>7</v>
      </c>
      <c r="E41" s="1">
        <v>0</v>
      </c>
      <c r="F41" s="15">
        <v>-0.2</v>
      </c>
      <c r="G41" s="15">
        <v>-2.2999999999999998</v>
      </c>
      <c r="H41" s="15">
        <v>-2.6</v>
      </c>
      <c r="I41" s="15">
        <v>-2.6</v>
      </c>
      <c r="J41" s="15">
        <v>-2.6</v>
      </c>
      <c r="K41" s="15">
        <v>-2.7</v>
      </c>
      <c r="L41" s="15">
        <v>-2.7</v>
      </c>
      <c r="M41" s="15">
        <v>-2.7</v>
      </c>
      <c r="N41" s="15">
        <v>-2.7</v>
      </c>
      <c r="O41" s="15">
        <v>-7.7</v>
      </c>
      <c r="P41" s="14">
        <v>-21</v>
      </c>
    </row>
    <row r="44" spans="1:16" x14ac:dyDescent="0.2">
      <c r="A44" s="1" t="s">
        <v>102</v>
      </c>
    </row>
    <row r="45" spans="1:16" x14ac:dyDescent="0.2">
      <c r="A45" s="33" t="str">
        <f ca="1">HYPERLINK("#"&amp;CELL("address", Contents!A15), "Back to Table of Contents")</f>
        <v>Back to Table of Contents</v>
      </c>
    </row>
    <row r="47" spans="1:16" ht="15" x14ac:dyDescent="0.25">
      <c r="A47" s="5" t="s">
        <v>52</v>
      </c>
    </row>
    <row r="48" spans="1:16" ht="15" x14ac:dyDescent="0.25">
      <c r="A48" s="5" t="s">
        <v>103</v>
      </c>
      <c r="P48" s="11" t="s">
        <v>97</v>
      </c>
    </row>
    <row r="50" spans="1:17" x14ac:dyDescent="0.2">
      <c r="A50" s="1" t="s">
        <v>2</v>
      </c>
      <c r="E50" s="4">
        <v>2019</v>
      </c>
      <c r="F50" s="4">
        <v>2020</v>
      </c>
      <c r="G50" s="4">
        <v>2021</v>
      </c>
      <c r="H50" s="4">
        <v>2022</v>
      </c>
      <c r="I50" s="4">
        <v>2023</v>
      </c>
      <c r="J50" s="4">
        <v>2024</v>
      </c>
      <c r="K50" s="4">
        <v>2025</v>
      </c>
      <c r="L50" s="4">
        <v>2026</v>
      </c>
      <c r="M50" s="4">
        <v>2027</v>
      </c>
      <c r="N50" s="4">
        <v>2028</v>
      </c>
      <c r="O50" s="4" t="s">
        <v>14</v>
      </c>
      <c r="P50" s="4" t="s">
        <v>15</v>
      </c>
    </row>
    <row r="52" spans="1:17" x14ac:dyDescent="0.2">
      <c r="A52" s="1" t="s">
        <v>3</v>
      </c>
      <c r="E52" s="1">
        <v>0</v>
      </c>
      <c r="F52" s="1">
        <v>0</v>
      </c>
      <c r="G52" s="1">
        <v>0</v>
      </c>
      <c r="H52" s="1">
        <v>0</v>
      </c>
      <c r="I52" s="1">
        <v>0</v>
      </c>
      <c r="J52" s="1">
        <v>0</v>
      </c>
      <c r="K52" s="1">
        <v>0</v>
      </c>
      <c r="L52" s="14">
        <v>-3.3</v>
      </c>
      <c r="M52" s="14">
        <v>-3.3</v>
      </c>
      <c r="N52" s="14">
        <v>-3.4</v>
      </c>
      <c r="O52" s="1">
        <v>0</v>
      </c>
      <c r="P52" s="14">
        <v>-10</v>
      </c>
      <c r="Q52" s="14"/>
    </row>
    <row r="55" spans="1:17" x14ac:dyDescent="0.2">
      <c r="A55" s="1" t="s">
        <v>104</v>
      </c>
    </row>
    <row r="56" spans="1:17" x14ac:dyDescent="0.2">
      <c r="A56" s="33" t="str">
        <f ca="1">HYPERLINK("#"&amp;CELL("address", Contents!A16), "Back to Table of Contents")</f>
        <v>Back to Table of Contents</v>
      </c>
    </row>
    <row r="58" spans="1:17" ht="15" x14ac:dyDescent="0.25">
      <c r="A58" s="5" t="s">
        <v>53</v>
      </c>
    </row>
    <row r="59" spans="1:17" ht="15" x14ac:dyDescent="0.25">
      <c r="A59" s="5" t="s">
        <v>105</v>
      </c>
      <c r="P59" s="11" t="s">
        <v>106</v>
      </c>
    </row>
    <row r="61" spans="1:17" x14ac:dyDescent="0.2">
      <c r="A61" s="1" t="s">
        <v>2</v>
      </c>
      <c r="E61" s="4">
        <v>2019</v>
      </c>
      <c r="F61" s="4">
        <v>2020</v>
      </c>
      <c r="G61" s="4">
        <v>2021</v>
      </c>
      <c r="H61" s="4">
        <v>2022</v>
      </c>
      <c r="I61" s="4">
        <v>2023</v>
      </c>
      <c r="J61" s="4">
        <v>2024</v>
      </c>
      <c r="K61" s="4">
        <v>2025</v>
      </c>
      <c r="L61" s="4">
        <v>2026</v>
      </c>
      <c r="M61" s="4">
        <v>2027</v>
      </c>
      <c r="N61" s="4">
        <v>2028</v>
      </c>
      <c r="O61" s="4" t="s">
        <v>14</v>
      </c>
      <c r="P61" s="4" t="s">
        <v>15</v>
      </c>
    </row>
    <row r="63" spans="1:17" ht="16.5" x14ac:dyDescent="0.2">
      <c r="A63" s="1" t="s">
        <v>434</v>
      </c>
    </row>
    <row r="64" spans="1:17" x14ac:dyDescent="0.2">
      <c r="B64" s="1" t="s">
        <v>107</v>
      </c>
      <c r="E64" s="1">
        <v>0</v>
      </c>
      <c r="F64" s="14">
        <v>-0.7</v>
      </c>
      <c r="G64" s="14">
        <v>-0.1</v>
      </c>
      <c r="H64" s="14">
        <v>-1.4</v>
      </c>
      <c r="I64" s="14">
        <v>-1</v>
      </c>
      <c r="J64" s="14">
        <v>-1.3</v>
      </c>
      <c r="K64" s="14">
        <v>-1.3</v>
      </c>
      <c r="L64" s="14">
        <v>-1.4</v>
      </c>
      <c r="M64" s="14">
        <v>-1.5</v>
      </c>
      <c r="N64" s="14">
        <v>-1.5</v>
      </c>
      <c r="O64" s="14">
        <v>-5.0999999999999996</v>
      </c>
      <c r="P64" s="14">
        <v>-12</v>
      </c>
    </row>
    <row r="65" spans="1:16" x14ac:dyDescent="0.2">
      <c r="B65" s="1" t="s">
        <v>108</v>
      </c>
      <c r="E65" s="1">
        <v>0</v>
      </c>
      <c r="F65" s="14">
        <v>-0.1</v>
      </c>
      <c r="G65" s="14">
        <v>0.1</v>
      </c>
      <c r="H65" s="14">
        <v>-0.1</v>
      </c>
      <c r="I65" s="14">
        <v>-0.3</v>
      </c>
      <c r="J65" s="14">
        <v>-0.5</v>
      </c>
      <c r="K65" s="14">
        <v>-0.5</v>
      </c>
      <c r="L65" s="14">
        <v>-0.6</v>
      </c>
      <c r="M65" s="14">
        <v>-0.7</v>
      </c>
      <c r="N65" s="14">
        <v>-0.8</v>
      </c>
      <c r="O65" s="14">
        <v>-0.3</v>
      </c>
      <c r="P65" s="14">
        <v>-3.3</v>
      </c>
    </row>
    <row r="66" spans="1:16" ht="16.5" x14ac:dyDescent="0.2">
      <c r="B66" s="1" t="s">
        <v>435</v>
      </c>
      <c r="E66" s="1">
        <v>0</v>
      </c>
      <c r="F66" s="14">
        <v>-0.7</v>
      </c>
      <c r="G66" s="14">
        <v>-0.1</v>
      </c>
      <c r="H66" s="14">
        <v>-1.4</v>
      </c>
      <c r="I66" s="14">
        <v>-1.4</v>
      </c>
      <c r="J66" s="14">
        <v>-1.5</v>
      </c>
      <c r="K66" s="14">
        <v>-1.7</v>
      </c>
      <c r="L66" s="14">
        <v>-1.7</v>
      </c>
      <c r="M66" s="14">
        <v>-1.8</v>
      </c>
      <c r="N66" s="14">
        <v>-1.8</v>
      </c>
      <c r="O66" s="14">
        <v>-3.5</v>
      </c>
      <c r="P66" s="14">
        <v>-11.8</v>
      </c>
    </row>
    <row r="69" spans="1:16" x14ac:dyDescent="0.2">
      <c r="A69" s="1" t="s">
        <v>8</v>
      </c>
    </row>
    <row r="70" spans="1:16" x14ac:dyDescent="0.2">
      <c r="A70" s="40" t="s">
        <v>109</v>
      </c>
      <c r="B70" s="40"/>
      <c r="C70" s="40"/>
      <c r="D70" s="40"/>
      <c r="E70" s="40"/>
      <c r="F70" s="40"/>
      <c r="G70" s="40"/>
      <c r="H70" s="40"/>
      <c r="I70" s="40"/>
      <c r="J70" s="40"/>
      <c r="K70" s="40"/>
      <c r="L70" s="40"/>
      <c r="M70" s="40"/>
      <c r="N70" s="40"/>
      <c r="O70" s="40"/>
      <c r="P70" s="40"/>
    </row>
    <row r="71" spans="1:16" x14ac:dyDescent="0.2">
      <c r="A71" s="40"/>
      <c r="B71" s="40"/>
      <c r="C71" s="40"/>
      <c r="D71" s="40"/>
      <c r="E71" s="40"/>
      <c r="F71" s="40"/>
      <c r="G71" s="40"/>
      <c r="H71" s="40"/>
      <c r="I71" s="40"/>
      <c r="J71" s="40"/>
      <c r="K71" s="40"/>
      <c r="L71" s="40"/>
      <c r="M71" s="40"/>
      <c r="N71" s="40"/>
      <c r="O71" s="40"/>
      <c r="P71" s="40"/>
    </row>
    <row r="72" spans="1:16" x14ac:dyDescent="0.2">
      <c r="A72" s="1" t="s">
        <v>110</v>
      </c>
    </row>
    <row r="73" spans="1:16" x14ac:dyDescent="0.2">
      <c r="A73" s="33" t="str">
        <f ca="1">HYPERLINK("#"&amp;CELL("address", Contents!A17), "Back to Table of Contents")</f>
        <v>Back to Table of Contents</v>
      </c>
    </row>
    <row r="75" spans="1:16" ht="15" x14ac:dyDescent="0.25">
      <c r="A75" s="5" t="s">
        <v>54</v>
      </c>
    </row>
    <row r="76" spans="1:16" ht="15" x14ac:dyDescent="0.25">
      <c r="A76" s="5" t="s">
        <v>111</v>
      </c>
      <c r="P76" s="11" t="s">
        <v>18</v>
      </c>
    </row>
    <row r="78" spans="1:16" x14ac:dyDescent="0.2">
      <c r="A78" s="1" t="s">
        <v>2</v>
      </c>
      <c r="E78" s="4">
        <v>2019</v>
      </c>
      <c r="F78" s="4">
        <v>2020</v>
      </c>
      <c r="G78" s="4">
        <v>2021</v>
      </c>
      <c r="H78" s="4">
        <v>2022</v>
      </c>
      <c r="I78" s="4">
        <v>2023</v>
      </c>
      <c r="J78" s="4">
        <v>2024</v>
      </c>
      <c r="K78" s="4">
        <v>2025</v>
      </c>
      <c r="L78" s="4">
        <v>2026</v>
      </c>
      <c r="M78" s="4">
        <v>2027</v>
      </c>
      <c r="N78" s="4">
        <v>2028</v>
      </c>
      <c r="O78" s="4" t="s">
        <v>14</v>
      </c>
      <c r="P78" s="4" t="s">
        <v>15</v>
      </c>
    </row>
    <row r="80" spans="1:16" x14ac:dyDescent="0.2">
      <c r="A80" s="1" t="s">
        <v>3</v>
      </c>
    </row>
    <row r="81" spans="1:16" x14ac:dyDescent="0.2">
      <c r="B81" s="1" t="s">
        <v>112</v>
      </c>
      <c r="E81" s="14">
        <v>-1.7</v>
      </c>
      <c r="F81" s="14">
        <v>-6.2</v>
      </c>
      <c r="G81" s="14">
        <v>-6.4</v>
      </c>
      <c r="H81" s="14">
        <v>-6.5</v>
      </c>
      <c r="I81" s="14">
        <v>-6.6</v>
      </c>
      <c r="J81" s="14">
        <v>-6.7</v>
      </c>
      <c r="K81" s="14">
        <v>-6.8</v>
      </c>
      <c r="L81" s="14">
        <v>-6.9</v>
      </c>
      <c r="M81" s="14">
        <v>-7.1</v>
      </c>
      <c r="N81" s="14">
        <v>-7.2</v>
      </c>
      <c r="O81" s="14">
        <v>-27.4</v>
      </c>
      <c r="P81" s="14">
        <v>-62.2</v>
      </c>
    </row>
    <row r="82" spans="1:16" x14ac:dyDescent="0.2">
      <c r="B82" s="1" t="s">
        <v>113</v>
      </c>
      <c r="E82" s="14">
        <v>-0.8</v>
      </c>
      <c r="F82" s="14">
        <v>-3.1</v>
      </c>
      <c r="G82" s="14">
        <v>-3.2</v>
      </c>
      <c r="H82" s="14">
        <v>-3.3</v>
      </c>
      <c r="I82" s="14">
        <v>-3.3</v>
      </c>
      <c r="J82" s="14">
        <v>-3.4</v>
      </c>
      <c r="K82" s="14">
        <v>-3.4</v>
      </c>
      <c r="L82" s="14">
        <v>-3.5</v>
      </c>
      <c r="M82" s="14">
        <v>-3.6</v>
      </c>
      <c r="N82" s="14">
        <v>-3.7</v>
      </c>
      <c r="O82" s="14">
        <v>-13.8</v>
      </c>
      <c r="P82" s="14">
        <v>-31.3</v>
      </c>
    </row>
    <row r="85" spans="1:16" x14ac:dyDescent="0.2">
      <c r="A85" s="1" t="s">
        <v>23</v>
      </c>
    </row>
    <row r="86" spans="1:16" x14ac:dyDescent="0.2">
      <c r="A86" s="1" t="s">
        <v>114</v>
      </c>
    </row>
    <row r="87" spans="1:16" x14ac:dyDescent="0.2">
      <c r="A87" s="33" t="str">
        <f ca="1">HYPERLINK("#"&amp;CELL("address", Contents!A18), "Back to Table of Contents")</f>
        <v>Back to Table of Contents</v>
      </c>
    </row>
    <row r="89" spans="1:16" ht="15" x14ac:dyDescent="0.25">
      <c r="A89" s="5" t="s">
        <v>16</v>
      </c>
    </row>
    <row r="90" spans="1:16" ht="15" x14ac:dyDescent="0.25">
      <c r="A90" s="5" t="s">
        <v>17</v>
      </c>
      <c r="P90" s="11" t="s">
        <v>18</v>
      </c>
    </row>
    <row r="92" spans="1:16" x14ac:dyDescent="0.2">
      <c r="A92" s="1" t="s">
        <v>2</v>
      </c>
      <c r="E92" s="4">
        <v>2019</v>
      </c>
      <c r="F92" s="4">
        <v>2020</v>
      </c>
      <c r="G92" s="4">
        <v>2021</v>
      </c>
      <c r="H92" s="4">
        <v>2022</v>
      </c>
      <c r="I92" s="4">
        <v>2023</v>
      </c>
      <c r="J92" s="4">
        <v>2024</v>
      </c>
      <c r="K92" s="4">
        <v>2025</v>
      </c>
      <c r="L92" s="4">
        <v>2026</v>
      </c>
      <c r="M92" s="4">
        <v>2027</v>
      </c>
      <c r="N92" s="4">
        <v>2028</v>
      </c>
      <c r="O92" s="4" t="s">
        <v>14</v>
      </c>
      <c r="P92" s="4" t="s">
        <v>15</v>
      </c>
    </row>
    <row r="94" spans="1:16" x14ac:dyDescent="0.2">
      <c r="E94" s="41" t="s">
        <v>19</v>
      </c>
      <c r="F94" s="41"/>
      <c r="G94" s="41"/>
      <c r="H94" s="41"/>
      <c r="I94" s="41"/>
      <c r="J94" s="41"/>
      <c r="K94" s="41"/>
      <c r="L94" s="41"/>
      <c r="M94" s="41"/>
      <c r="N94" s="41"/>
      <c r="O94" s="41"/>
      <c r="P94" s="41"/>
    </row>
    <row r="95" spans="1:16" x14ac:dyDescent="0.2">
      <c r="A95" s="1" t="s">
        <v>3</v>
      </c>
    </row>
    <row r="96" spans="1:16" x14ac:dyDescent="0.2">
      <c r="B96" s="1" t="s">
        <v>20</v>
      </c>
      <c r="E96" s="15">
        <v>-0.3</v>
      </c>
      <c r="F96" s="15">
        <v>-0.7</v>
      </c>
      <c r="G96" s="15">
        <v>-1</v>
      </c>
      <c r="H96" s="15">
        <v>-1.2</v>
      </c>
      <c r="I96" s="15">
        <v>-1.6</v>
      </c>
      <c r="J96" s="15">
        <v>-1.9</v>
      </c>
      <c r="K96" s="15">
        <v>-2.2999999999999998</v>
      </c>
      <c r="L96" s="15">
        <v>-2.7</v>
      </c>
      <c r="M96" s="15">
        <v>-3.1</v>
      </c>
      <c r="N96" s="15">
        <v>-3.3</v>
      </c>
      <c r="O96" s="15">
        <v>-4.7</v>
      </c>
      <c r="P96" s="14">
        <v>-17.899999999999999</v>
      </c>
    </row>
    <row r="97" spans="1:16" x14ac:dyDescent="0.2">
      <c r="B97" s="1" t="s">
        <v>21</v>
      </c>
      <c r="E97" s="15">
        <v>-0.2</v>
      </c>
      <c r="F97" s="15">
        <v>-0.4</v>
      </c>
      <c r="G97" s="15">
        <v>-0.6</v>
      </c>
      <c r="H97" s="15">
        <v>-0.8</v>
      </c>
      <c r="I97" s="15">
        <v>-1</v>
      </c>
      <c r="J97" s="15">
        <v>-1.3</v>
      </c>
      <c r="K97" s="15">
        <v>-1.5</v>
      </c>
      <c r="L97" s="15">
        <v>-1.8</v>
      </c>
      <c r="M97" s="15">
        <v>-2</v>
      </c>
      <c r="N97" s="15">
        <v>-2.2000000000000002</v>
      </c>
      <c r="O97" s="15">
        <v>-3.1</v>
      </c>
      <c r="P97" s="14">
        <v>-11.9</v>
      </c>
    </row>
    <row r="98" spans="1:16" ht="16.5" x14ac:dyDescent="0.2">
      <c r="B98" s="1" t="s">
        <v>436</v>
      </c>
      <c r="E98" s="15">
        <v>-0.5</v>
      </c>
      <c r="F98" s="15">
        <v>-1.2</v>
      </c>
      <c r="G98" s="15">
        <v>-1.7</v>
      </c>
      <c r="H98" s="15">
        <v>-2.2000000000000002</v>
      </c>
      <c r="I98" s="15">
        <v>-2.8</v>
      </c>
      <c r="J98" s="15">
        <v>-3.4</v>
      </c>
      <c r="K98" s="15">
        <v>-4</v>
      </c>
      <c r="L98" s="15">
        <v>-4.7</v>
      </c>
      <c r="M98" s="15">
        <v>-5.4</v>
      </c>
      <c r="N98" s="15">
        <v>-5.9</v>
      </c>
      <c r="O98" s="15">
        <v>-8.3000000000000007</v>
      </c>
      <c r="P98" s="14">
        <v>-31.7</v>
      </c>
    </row>
    <row r="99" spans="1:16" x14ac:dyDescent="0.2">
      <c r="E99" s="41" t="s">
        <v>22</v>
      </c>
      <c r="F99" s="41"/>
      <c r="G99" s="41"/>
      <c r="H99" s="41"/>
      <c r="I99" s="41"/>
      <c r="J99" s="41"/>
      <c r="K99" s="41"/>
      <c r="L99" s="41"/>
      <c r="M99" s="41"/>
      <c r="N99" s="41"/>
      <c r="O99" s="41"/>
      <c r="P99" s="41"/>
    </row>
    <row r="100" spans="1:16" x14ac:dyDescent="0.2">
      <c r="A100" s="1" t="s">
        <v>3</v>
      </c>
      <c r="E100" s="15"/>
      <c r="F100" s="15"/>
      <c r="G100" s="15"/>
      <c r="H100" s="15"/>
      <c r="I100" s="15"/>
      <c r="J100" s="15"/>
      <c r="K100" s="15"/>
      <c r="L100" s="15"/>
      <c r="M100" s="15"/>
      <c r="N100" s="15"/>
      <c r="O100" s="15"/>
      <c r="P100" s="14"/>
    </row>
    <row r="101" spans="1:16" x14ac:dyDescent="0.2">
      <c r="B101" s="1" t="s">
        <v>20</v>
      </c>
      <c r="E101" s="15">
        <v>-0.2</v>
      </c>
      <c r="F101" s="15">
        <v>-0.6</v>
      </c>
      <c r="G101" s="15">
        <v>-0.9</v>
      </c>
      <c r="H101" s="15">
        <v>-1.1000000000000001</v>
      </c>
      <c r="I101" s="15">
        <v>-1.4</v>
      </c>
      <c r="J101" s="15">
        <v>-1.7</v>
      </c>
      <c r="K101" s="15">
        <v>-2.1</v>
      </c>
      <c r="L101" s="15">
        <v>-2.5</v>
      </c>
      <c r="M101" s="15">
        <v>-2.8</v>
      </c>
      <c r="N101" s="15">
        <v>-3.1</v>
      </c>
      <c r="O101" s="15">
        <v>-4.3</v>
      </c>
      <c r="P101" s="14">
        <v>-16.399999999999999</v>
      </c>
    </row>
    <row r="102" spans="1:16" x14ac:dyDescent="0.2">
      <c r="B102" s="1" t="s">
        <v>21</v>
      </c>
      <c r="E102" s="15">
        <v>-0.1</v>
      </c>
      <c r="F102" s="15">
        <v>-0.3</v>
      </c>
      <c r="G102" s="15">
        <v>-0.5</v>
      </c>
      <c r="H102" s="15">
        <v>-0.6</v>
      </c>
      <c r="I102" s="15">
        <v>-0.8</v>
      </c>
      <c r="J102" s="15">
        <v>-1</v>
      </c>
      <c r="K102" s="15">
        <v>-1.2</v>
      </c>
      <c r="L102" s="15">
        <v>-1.4</v>
      </c>
      <c r="M102" s="15">
        <v>-1.6</v>
      </c>
      <c r="N102" s="15">
        <v>-1.7</v>
      </c>
      <c r="O102" s="15">
        <v>-2.4</v>
      </c>
      <c r="P102" s="14">
        <v>-9.1999999999999993</v>
      </c>
    </row>
    <row r="103" spans="1:16" ht="16.5" x14ac:dyDescent="0.2">
      <c r="B103" s="1" t="s">
        <v>436</v>
      </c>
      <c r="E103" s="15">
        <v>-0.4</v>
      </c>
      <c r="F103" s="15">
        <v>-1</v>
      </c>
      <c r="G103" s="15">
        <v>-1.5</v>
      </c>
      <c r="H103" s="15">
        <v>-1.9</v>
      </c>
      <c r="I103" s="15">
        <v>-2.4</v>
      </c>
      <c r="J103" s="15">
        <v>-3</v>
      </c>
      <c r="K103" s="15">
        <v>-3.5</v>
      </c>
      <c r="L103" s="15">
        <v>-4.2</v>
      </c>
      <c r="M103" s="15">
        <v>-4.8</v>
      </c>
      <c r="N103" s="15">
        <v>-5.2</v>
      </c>
      <c r="O103" s="15">
        <v>-7.3</v>
      </c>
      <c r="P103" s="14">
        <v>-27.9</v>
      </c>
    </row>
    <row r="106" spans="1:16" x14ac:dyDescent="0.2">
      <c r="A106" s="1" t="s">
        <v>23</v>
      </c>
    </row>
    <row r="107" spans="1:16" x14ac:dyDescent="0.2">
      <c r="A107" s="40" t="s">
        <v>24</v>
      </c>
      <c r="B107" s="40"/>
      <c r="C107" s="40"/>
      <c r="D107" s="40"/>
      <c r="E107" s="40"/>
      <c r="F107" s="40"/>
      <c r="G107" s="40"/>
      <c r="H107" s="40"/>
      <c r="I107" s="40"/>
      <c r="J107" s="40"/>
      <c r="K107" s="40"/>
      <c r="L107" s="40"/>
      <c r="M107" s="40"/>
      <c r="N107" s="40"/>
      <c r="O107" s="40"/>
      <c r="P107" s="40"/>
    </row>
    <row r="108" spans="1:16" x14ac:dyDescent="0.2">
      <c r="A108" s="40"/>
      <c r="B108" s="40"/>
      <c r="C108" s="40"/>
      <c r="D108" s="40"/>
      <c r="E108" s="40"/>
      <c r="F108" s="40"/>
      <c r="G108" s="40"/>
      <c r="H108" s="40"/>
      <c r="I108" s="40"/>
      <c r="J108" s="40"/>
      <c r="K108" s="40"/>
      <c r="L108" s="40"/>
      <c r="M108" s="40"/>
      <c r="N108" s="40"/>
      <c r="O108" s="40"/>
      <c r="P108" s="40"/>
    </row>
    <row r="109" spans="1:16" x14ac:dyDescent="0.2">
      <c r="A109" s="1" t="s">
        <v>25</v>
      </c>
    </row>
    <row r="110" spans="1:16" x14ac:dyDescent="0.2">
      <c r="A110" s="1" t="s">
        <v>26</v>
      </c>
    </row>
    <row r="111" spans="1:16" x14ac:dyDescent="0.2">
      <c r="A111" s="33" t="str">
        <f ca="1">HYPERLINK("#"&amp;CELL("address", Contents!A19), "Back to Table of Contents")</f>
        <v>Back to Table of Contents</v>
      </c>
    </row>
    <row r="113" spans="1:16" ht="15" x14ac:dyDescent="0.25">
      <c r="A113" s="5" t="s">
        <v>55</v>
      </c>
    </row>
    <row r="114" spans="1:16" ht="15" x14ac:dyDescent="0.25">
      <c r="A114" s="5" t="s">
        <v>115</v>
      </c>
      <c r="P114" s="11" t="s">
        <v>18</v>
      </c>
    </row>
    <row r="116" spans="1:16" x14ac:dyDescent="0.2">
      <c r="A116" s="1" t="s">
        <v>2</v>
      </c>
      <c r="E116" s="4">
        <v>2019</v>
      </c>
      <c r="F116" s="4">
        <v>2020</v>
      </c>
      <c r="G116" s="4">
        <v>2021</v>
      </c>
      <c r="H116" s="4">
        <v>2022</v>
      </c>
      <c r="I116" s="4">
        <v>2023</v>
      </c>
      <c r="J116" s="4">
        <v>2024</v>
      </c>
      <c r="K116" s="4">
        <v>2025</v>
      </c>
      <c r="L116" s="4">
        <v>2026</v>
      </c>
      <c r="M116" s="4">
        <v>2027</v>
      </c>
      <c r="N116" s="4">
        <v>2028</v>
      </c>
      <c r="O116" s="4" t="s">
        <v>14</v>
      </c>
      <c r="P116" s="4" t="s">
        <v>15</v>
      </c>
    </row>
    <row r="118" spans="1:16" x14ac:dyDescent="0.2">
      <c r="E118" s="41" t="s">
        <v>19</v>
      </c>
      <c r="F118" s="41"/>
      <c r="G118" s="41"/>
      <c r="H118" s="41"/>
      <c r="I118" s="41"/>
      <c r="J118" s="41"/>
      <c r="K118" s="41"/>
      <c r="L118" s="41"/>
      <c r="M118" s="41"/>
      <c r="N118" s="41"/>
      <c r="O118" s="41"/>
      <c r="P118" s="41"/>
    </row>
    <row r="119" spans="1:16" x14ac:dyDescent="0.2">
      <c r="A119" s="1" t="s">
        <v>3</v>
      </c>
    </row>
    <row r="120" spans="1:16" x14ac:dyDescent="0.2">
      <c r="B120" s="1" t="s">
        <v>116</v>
      </c>
      <c r="E120" s="15">
        <v>-0.1</v>
      </c>
      <c r="F120" s="15">
        <v>-0.4</v>
      </c>
      <c r="G120" s="15">
        <v>-0.5</v>
      </c>
      <c r="H120" s="15">
        <v>-0.6</v>
      </c>
      <c r="I120" s="15">
        <v>-0.7</v>
      </c>
      <c r="J120" s="15">
        <v>-0.8</v>
      </c>
      <c r="K120" s="15">
        <v>-0.9</v>
      </c>
      <c r="L120" s="15">
        <v>-1</v>
      </c>
      <c r="M120" s="15">
        <v>-1</v>
      </c>
      <c r="N120" s="15">
        <v>-1</v>
      </c>
      <c r="O120" s="15">
        <v>-2.2999999999999998</v>
      </c>
      <c r="P120" s="14">
        <v>-7</v>
      </c>
    </row>
    <row r="121" spans="1:16" x14ac:dyDescent="0.2">
      <c r="B121" s="1" t="s">
        <v>117</v>
      </c>
      <c r="E121" s="15">
        <v>-0.4</v>
      </c>
      <c r="F121" s="15">
        <v>-1.1000000000000001</v>
      </c>
      <c r="G121" s="15">
        <v>-1.6</v>
      </c>
      <c r="H121" s="15">
        <v>-1.9</v>
      </c>
      <c r="I121" s="15">
        <v>-2.2000000000000002</v>
      </c>
      <c r="J121" s="15">
        <v>-2.5</v>
      </c>
      <c r="K121" s="15">
        <v>-2.8</v>
      </c>
      <c r="L121" s="15">
        <v>-3</v>
      </c>
      <c r="M121" s="15">
        <v>-3.1</v>
      </c>
      <c r="N121" s="15">
        <v>-3.2</v>
      </c>
      <c r="O121" s="15">
        <v>-7.1</v>
      </c>
      <c r="P121" s="14">
        <v>-21.6</v>
      </c>
    </row>
    <row r="122" spans="1:16" x14ac:dyDescent="0.2">
      <c r="E122" s="41" t="s">
        <v>22</v>
      </c>
      <c r="F122" s="41"/>
      <c r="G122" s="41"/>
      <c r="H122" s="41"/>
      <c r="I122" s="41"/>
      <c r="J122" s="41"/>
      <c r="K122" s="41"/>
      <c r="L122" s="41"/>
      <c r="M122" s="41"/>
      <c r="N122" s="41"/>
      <c r="O122" s="41"/>
      <c r="P122" s="41"/>
    </row>
    <row r="123" spans="1:16" x14ac:dyDescent="0.2">
      <c r="A123" s="1" t="s">
        <v>3</v>
      </c>
      <c r="E123" s="15"/>
      <c r="F123" s="15"/>
      <c r="G123" s="15"/>
      <c r="H123" s="15"/>
      <c r="I123" s="15"/>
      <c r="J123" s="15"/>
      <c r="K123" s="15"/>
      <c r="L123" s="15"/>
      <c r="M123" s="15"/>
      <c r="N123" s="15"/>
      <c r="O123" s="15"/>
      <c r="P123" s="14"/>
    </row>
    <row r="124" spans="1:16" x14ac:dyDescent="0.2">
      <c r="B124" s="1" t="s">
        <v>116</v>
      </c>
      <c r="E124" s="15">
        <v>-0.1</v>
      </c>
      <c r="F124" s="15">
        <v>-0.3</v>
      </c>
      <c r="G124" s="15">
        <v>-0.4</v>
      </c>
      <c r="H124" s="15">
        <v>-0.5</v>
      </c>
      <c r="I124" s="15">
        <v>-0.5</v>
      </c>
      <c r="J124" s="15">
        <v>-0.6</v>
      </c>
      <c r="K124" s="15">
        <v>-0.7</v>
      </c>
      <c r="L124" s="15">
        <v>-0.7</v>
      </c>
      <c r="M124" s="15">
        <v>-0.8</v>
      </c>
      <c r="N124" s="15">
        <v>-0.8</v>
      </c>
      <c r="O124" s="15">
        <v>-1.8</v>
      </c>
      <c r="P124" s="14">
        <v>-5.4</v>
      </c>
    </row>
    <row r="125" spans="1:16" x14ac:dyDescent="0.2">
      <c r="B125" s="1" t="s">
        <v>117</v>
      </c>
      <c r="E125" s="15">
        <v>-0.3</v>
      </c>
      <c r="F125" s="15">
        <v>-0.9</v>
      </c>
      <c r="G125" s="15">
        <v>-1.3</v>
      </c>
      <c r="H125" s="15">
        <v>-1.5</v>
      </c>
      <c r="I125" s="15">
        <v>-1.7</v>
      </c>
      <c r="J125" s="15">
        <v>-2</v>
      </c>
      <c r="K125" s="15">
        <v>-2.2000000000000002</v>
      </c>
      <c r="L125" s="15">
        <v>-2.4</v>
      </c>
      <c r="M125" s="15">
        <v>-2.5</v>
      </c>
      <c r="N125" s="15">
        <v>-2.6</v>
      </c>
      <c r="O125" s="15">
        <v>-5.7</v>
      </c>
      <c r="P125" s="14">
        <v>-17.3</v>
      </c>
    </row>
    <row r="128" spans="1:16" x14ac:dyDescent="0.2">
      <c r="A128" s="1" t="s">
        <v>23</v>
      </c>
    </row>
    <row r="129" spans="1:16" x14ac:dyDescent="0.2">
      <c r="A129" s="40" t="s">
        <v>24</v>
      </c>
      <c r="B129" s="40"/>
      <c r="C129" s="40"/>
      <c r="D129" s="40"/>
      <c r="E129" s="40"/>
      <c r="F129" s="40"/>
      <c r="G129" s="40"/>
      <c r="H129" s="40"/>
      <c r="I129" s="40"/>
      <c r="J129" s="40"/>
      <c r="K129" s="40"/>
      <c r="L129" s="40"/>
      <c r="M129" s="40"/>
      <c r="N129" s="40"/>
      <c r="O129" s="40"/>
      <c r="P129" s="40"/>
    </row>
    <row r="130" spans="1:16" x14ac:dyDescent="0.2">
      <c r="A130" s="40"/>
      <c r="B130" s="40"/>
      <c r="C130" s="40"/>
      <c r="D130" s="40"/>
      <c r="E130" s="40"/>
      <c r="F130" s="40"/>
      <c r="G130" s="40"/>
      <c r="H130" s="40"/>
      <c r="I130" s="40"/>
      <c r="J130" s="40"/>
      <c r="K130" s="40"/>
      <c r="L130" s="40"/>
      <c r="M130" s="40"/>
      <c r="N130" s="40"/>
      <c r="O130" s="40"/>
      <c r="P130" s="40"/>
    </row>
    <row r="131" spans="1:16" x14ac:dyDescent="0.2">
      <c r="A131" s="33" t="str">
        <f ca="1">HYPERLINK("#"&amp;CELL("address", Contents!A20), "Back to Table of Contents")</f>
        <v>Back to Table of Contents</v>
      </c>
    </row>
    <row r="133" spans="1:16" ht="15" x14ac:dyDescent="0.25">
      <c r="A133" s="5" t="s">
        <v>56</v>
      </c>
    </row>
    <row r="134" spans="1:16" ht="15" x14ac:dyDescent="0.25">
      <c r="A134" s="5" t="s">
        <v>118</v>
      </c>
      <c r="P134" s="11" t="s">
        <v>18</v>
      </c>
    </row>
    <row r="136" spans="1:16" x14ac:dyDescent="0.2">
      <c r="A136" s="1" t="s">
        <v>2</v>
      </c>
      <c r="E136" s="4">
        <v>2019</v>
      </c>
      <c r="F136" s="4">
        <v>2020</v>
      </c>
      <c r="G136" s="4">
        <v>2021</v>
      </c>
      <c r="H136" s="4">
        <v>2022</v>
      </c>
      <c r="I136" s="4">
        <v>2023</v>
      </c>
      <c r="J136" s="4">
        <v>2024</v>
      </c>
      <c r="K136" s="4">
        <v>2025</v>
      </c>
      <c r="L136" s="4">
        <v>2026</v>
      </c>
      <c r="M136" s="4">
        <v>2027</v>
      </c>
      <c r="N136" s="4">
        <v>2028</v>
      </c>
      <c r="O136" s="4" t="s">
        <v>14</v>
      </c>
      <c r="P136" s="4" t="s">
        <v>15</v>
      </c>
    </row>
    <row r="138" spans="1:16" x14ac:dyDescent="0.2">
      <c r="E138" s="41" t="s">
        <v>19</v>
      </c>
      <c r="F138" s="41"/>
      <c r="G138" s="41"/>
      <c r="H138" s="41"/>
      <c r="I138" s="41"/>
      <c r="J138" s="41"/>
      <c r="K138" s="41"/>
      <c r="L138" s="41"/>
      <c r="M138" s="41"/>
      <c r="N138" s="41"/>
      <c r="O138" s="41"/>
      <c r="P138" s="41"/>
    </row>
    <row r="139" spans="1:16" x14ac:dyDescent="0.2">
      <c r="A139" s="1" t="s">
        <v>3</v>
      </c>
    </row>
    <row r="140" spans="1:16" x14ac:dyDescent="0.2">
      <c r="B140" s="1" t="s">
        <v>119</v>
      </c>
      <c r="E140" s="15">
        <v>-0.2</v>
      </c>
      <c r="F140" s="15">
        <v>-0.3</v>
      </c>
      <c r="G140" s="15">
        <v>-0.5</v>
      </c>
      <c r="H140" s="15">
        <v>-0.6</v>
      </c>
      <c r="I140" s="15">
        <v>-0.8</v>
      </c>
      <c r="J140" s="15">
        <v>-1</v>
      </c>
      <c r="K140" s="15">
        <v>-1.2</v>
      </c>
      <c r="L140" s="15">
        <v>-1.4</v>
      </c>
      <c r="M140" s="15">
        <v>-1.6</v>
      </c>
      <c r="N140" s="15">
        <v>-1.7</v>
      </c>
      <c r="O140" s="15">
        <v>-2.4</v>
      </c>
      <c r="P140" s="14">
        <v>-9.3000000000000007</v>
      </c>
    </row>
    <row r="141" spans="1:16" x14ac:dyDescent="0.2">
      <c r="B141" s="1" t="s">
        <v>120</v>
      </c>
      <c r="E141" s="15">
        <v>-0.4</v>
      </c>
      <c r="F141" s="15">
        <v>-0.8</v>
      </c>
      <c r="G141" s="15">
        <v>-1.2</v>
      </c>
      <c r="H141" s="15">
        <v>-1.5</v>
      </c>
      <c r="I141" s="15">
        <v>-1.9</v>
      </c>
      <c r="J141" s="15">
        <v>-2.4</v>
      </c>
      <c r="K141" s="15">
        <v>-2.9</v>
      </c>
      <c r="L141" s="15">
        <v>-3.4</v>
      </c>
      <c r="M141" s="15">
        <v>-3.8</v>
      </c>
      <c r="N141" s="15">
        <v>-4.0999999999999996</v>
      </c>
      <c r="O141" s="15">
        <v>-5.8</v>
      </c>
      <c r="P141" s="14">
        <v>-22.4</v>
      </c>
    </row>
    <row r="142" spans="1:16" x14ac:dyDescent="0.2">
      <c r="E142" s="41" t="s">
        <v>22</v>
      </c>
      <c r="F142" s="41"/>
      <c r="G142" s="41"/>
      <c r="H142" s="41"/>
      <c r="I142" s="41"/>
      <c r="J142" s="41"/>
      <c r="K142" s="41"/>
      <c r="L142" s="41"/>
      <c r="M142" s="41"/>
      <c r="N142" s="41"/>
      <c r="O142" s="41"/>
      <c r="P142" s="41"/>
    </row>
    <row r="143" spans="1:16" x14ac:dyDescent="0.2">
      <c r="A143" s="1" t="s">
        <v>3</v>
      </c>
      <c r="E143" s="15"/>
      <c r="F143" s="15"/>
      <c r="G143" s="15"/>
      <c r="H143" s="15"/>
      <c r="I143" s="15"/>
      <c r="J143" s="15"/>
      <c r="K143" s="15"/>
      <c r="L143" s="15"/>
      <c r="M143" s="15"/>
      <c r="N143" s="15"/>
      <c r="O143" s="15"/>
      <c r="P143" s="14"/>
    </row>
    <row r="144" spans="1:16" x14ac:dyDescent="0.2">
      <c r="B144" s="1" t="s">
        <v>119</v>
      </c>
      <c r="E144" s="15">
        <v>-0.1</v>
      </c>
      <c r="F144" s="15">
        <v>-0.2</v>
      </c>
      <c r="G144" s="15">
        <v>-0.3</v>
      </c>
      <c r="H144" s="15">
        <v>-0.4</v>
      </c>
      <c r="I144" s="15">
        <v>-0.6</v>
      </c>
      <c r="J144" s="15">
        <v>-0.7</v>
      </c>
      <c r="K144" s="15">
        <v>-0.8</v>
      </c>
      <c r="L144" s="15">
        <v>-1</v>
      </c>
      <c r="M144" s="15">
        <v>-1.1000000000000001</v>
      </c>
      <c r="N144" s="15">
        <v>-1.2</v>
      </c>
      <c r="O144" s="15">
        <v>-1.6</v>
      </c>
      <c r="P144" s="14">
        <v>-6.4</v>
      </c>
    </row>
    <row r="145" spans="1:16" x14ac:dyDescent="0.2">
      <c r="B145" s="1" t="s">
        <v>120</v>
      </c>
      <c r="E145" s="15">
        <v>-0.3</v>
      </c>
      <c r="F145" s="15">
        <v>-0.7</v>
      </c>
      <c r="G145" s="15">
        <v>-0.9</v>
      </c>
      <c r="H145" s="15">
        <v>-1.2</v>
      </c>
      <c r="I145" s="15">
        <v>-1.6</v>
      </c>
      <c r="J145" s="15">
        <v>-1.9</v>
      </c>
      <c r="K145" s="15">
        <v>-2.2999999999999998</v>
      </c>
      <c r="L145" s="15">
        <v>-2.7</v>
      </c>
      <c r="M145" s="15">
        <v>-3.1</v>
      </c>
      <c r="N145" s="15">
        <v>-3.3</v>
      </c>
      <c r="O145" s="15">
        <v>-4.7</v>
      </c>
      <c r="P145" s="14">
        <v>-18</v>
      </c>
    </row>
    <row r="148" spans="1:16" x14ac:dyDescent="0.2">
      <c r="A148" s="1" t="s">
        <v>23</v>
      </c>
    </row>
    <row r="149" spans="1:16" x14ac:dyDescent="0.2">
      <c r="A149" s="40" t="s">
        <v>121</v>
      </c>
      <c r="B149" s="40"/>
      <c r="C149" s="40"/>
      <c r="D149" s="40"/>
      <c r="E149" s="40"/>
      <c r="F149" s="40"/>
      <c r="G149" s="40"/>
      <c r="H149" s="40"/>
      <c r="I149" s="40"/>
      <c r="J149" s="40"/>
      <c r="K149" s="40"/>
      <c r="L149" s="40"/>
      <c r="M149" s="40"/>
      <c r="N149" s="40"/>
      <c r="O149" s="40"/>
      <c r="P149" s="40"/>
    </row>
    <row r="150" spans="1:16" x14ac:dyDescent="0.2">
      <c r="A150" s="40"/>
      <c r="B150" s="40"/>
      <c r="C150" s="40"/>
      <c r="D150" s="40"/>
      <c r="E150" s="40"/>
      <c r="F150" s="40"/>
      <c r="G150" s="40"/>
      <c r="H150" s="40"/>
      <c r="I150" s="40"/>
      <c r="J150" s="40"/>
      <c r="K150" s="40"/>
      <c r="L150" s="40"/>
      <c r="M150" s="40"/>
      <c r="N150" s="40"/>
      <c r="O150" s="40"/>
      <c r="P150" s="40"/>
    </row>
    <row r="151" spans="1:16" x14ac:dyDescent="0.2">
      <c r="A151" s="1" t="s">
        <v>122</v>
      </c>
    </row>
    <row r="152" spans="1:16" x14ac:dyDescent="0.2">
      <c r="A152" s="33" t="str">
        <f ca="1">HYPERLINK("#"&amp;CELL("address", Contents!A21), "Back to Table of Contents")</f>
        <v>Back to Table of Contents</v>
      </c>
    </row>
    <row r="154" spans="1:16" ht="15" x14ac:dyDescent="0.25">
      <c r="A154" s="5" t="s">
        <v>57</v>
      </c>
    </row>
    <row r="155" spans="1:16" ht="15" x14ac:dyDescent="0.25">
      <c r="A155" s="5" t="s">
        <v>123</v>
      </c>
      <c r="P155" s="11" t="s">
        <v>18</v>
      </c>
    </row>
    <row r="157" spans="1:16" x14ac:dyDescent="0.2">
      <c r="A157" s="1" t="s">
        <v>2</v>
      </c>
      <c r="E157" s="4">
        <v>2019</v>
      </c>
      <c r="F157" s="4">
        <v>2020</v>
      </c>
      <c r="G157" s="4">
        <v>2021</v>
      </c>
      <c r="H157" s="4">
        <v>2022</v>
      </c>
      <c r="I157" s="4">
        <v>2023</v>
      </c>
      <c r="J157" s="4">
        <v>2024</v>
      </c>
      <c r="K157" s="4">
        <v>2025</v>
      </c>
      <c r="L157" s="4">
        <v>2026</v>
      </c>
      <c r="M157" s="4">
        <v>2027</v>
      </c>
      <c r="N157" s="4">
        <v>2028</v>
      </c>
      <c r="O157" s="4" t="s">
        <v>14</v>
      </c>
      <c r="P157" s="4" t="s">
        <v>15</v>
      </c>
    </row>
    <row r="159" spans="1:16" x14ac:dyDescent="0.2">
      <c r="E159" s="41" t="s">
        <v>19</v>
      </c>
      <c r="F159" s="41"/>
      <c r="G159" s="41"/>
      <c r="H159" s="41"/>
      <c r="I159" s="41"/>
      <c r="J159" s="41"/>
      <c r="K159" s="41"/>
      <c r="L159" s="41"/>
      <c r="M159" s="41"/>
      <c r="N159" s="41"/>
      <c r="O159" s="41"/>
      <c r="P159" s="41"/>
    </row>
    <row r="160" spans="1:16" x14ac:dyDescent="0.2">
      <c r="A160" s="1" t="s">
        <v>3</v>
      </c>
    </row>
    <row r="161" spans="1:16" x14ac:dyDescent="0.2">
      <c r="B161" s="1" t="s">
        <v>124</v>
      </c>
      <c r="E161" s="15">
        <v>-0.1</v>
      </c>
      <c r="F161" s="15">
        <v>-0.6</v>
      </c>
      <c r="G161" s="15">
        <v>-1.4</v>
      </c>
      <c r="H161" s="15">
        <v>-1.7</v>
      </c>
      <c r="I161" s="15">
        <v>-1.5</v>
      </c>
      <c r="J161" s="15">
        <v>-1.2</v>
      </c>
      <c r="K161" s="15">
        <v>-1.1000000000000001</v>
      </c>
      <c r="L161" s="15">
        <v>-1.1000000000000001</v>
      </c>
      <c r="M161" s="15">
        <v>-1.1000000000000001</v>
      </c>
      <c r="N161" s="15">
        <v>-1.2</v>
      </c>
      <c r="O161" s="15">
        <v>-5.3</v>
      </c>
      <c r="P161" s="14">
        <v>-10.9</v>
      </c>
    </row>
    <row r="162" spans="1:16" x14ac:dyDescent="0.2">
      <c r="B162" s="1" t="s">
        <v>125</v>
      </c>
      <c r="E162" s="15">
        <v>-0.1</v>
      </c>
      <c r="F162" s="15">
        <v>-0.9</v>
      </c>
      <c r="G162" s="15">
        <v>-1.9</v>
      </c>
      <c r="H162" s="15">
        <v>-2.4</v>
      </c>
      <c r="I162" s="15">
        <v>-2.2000000000000002</v>
      </c>
      <c r="J162" s="15">
        <v>-1.7</v>
      </c>
      <c r="K162" s="15">
        <v>-1.5</v>
      </c>
      <c r="L162" s="15">
        <v>-1.5</v>
      </c>
      <c r="M162" s="15">
        <v>-1.6</v>
      </c>
      <c r="N162" s="15">
        <v>-1.7</v>
      </c>
      <c r="O162" s="15">
        <v>-7.5</v>
      </c>
      <c r="P162" s="14">
        <v>-15.5</v>
      </c>
    </row>
    <row r="163" spans="1:16" x14ac:dyDescent="0.2">
      <c r="E163" s="41" t="s">
        <v>22</v>
      </c>
      <c r="F163" s="41"/>
      <c r="G163" s="41"/>
      <c r="H163" s="41"/>
      <c r="I163" s="41"/>
      <c r="J163" s="41"/>
      <c r="K163" s="41"/>
      <c r="L163" s="41"/>
      <c r="M163" s="41"/>
      <c r="N163" s="41"/>
      <c r="O163" s="41"/>
      <c r="P163" s="41"/>
    </row>
    <row r="164" spans="1:16" x14ac:dyDescent="0.2">
      <c r="A164" s="1" t="s">
        <v>3</v>
      </c>
      <c r="E164" s="15"/>
      <c r="F164" s="15"/>
      <c r="G164" s="15"/>
      <c r="H164" s="15"/>
      <c r="I164" s="15"/>
      <c r="J164" s="15"/>
      <c r="K164" s="15"/>
      <c r="L164" s="15"/>
      <c r="M164" s="15"/>
      <c r="N164" s="15"/>
      <c r="O164" s="15"/>
      <c r="P164" s="14"/>
    </row>
    <row r="165" spans="1:16" x14ac:dyDescent="0.2">
      <c r="B165" s="1" t="s">
        <v>124</v>
      </c>
      <c r="E165" s="15">
        <v>-0.1</v>
      </c>
      <c r="F165" s="15">
        <v>-0.5</v>
      </c>
      <c r="G165" s="15">
        <v>-1</v>
      </c>
      <c r="H165" s="15">
        <v>-1.3</v>
      </c>
      <c r="I165" s="15">
        <v>-1.2</v>
      </c>
      <c r="J165" s="15">
        <v>-0.9</v>
      </c>
      <c r="K165" s="15">
        <v>-0.8</v>
      </c>
      <c r="L165" s="15">
        <v>-0.8</v>
      </c>
      <c r="M165" s="15">
        <v>-0.9</v>
      </c>
      <c r="N165" s="15">
        <v>-0.9</v>
      </c>
      <c r="O165" s="15">
        <v>-4</v>
      </c>
      <c r="P165" s="14">
        <v>-8.3000000000000007</v>
      </c>
    </row>
    <row r="166" spans="1:16" x14ac:dyDescent="0.2">
      <c r="B166" s="1" t="s">
        <v>125</v>
      </c>
      <c r="E166" s="15">
        <v>-0.1</v>
      </c>
      <c r="F166" s="15">
        <v>-0.7</v>
      </c>
      <c r="G166" s="15">
        <v>-1.5</v>
      </c>
      <c r="H166" s="15">
        <v>-1.8</v>
      </c>
      <c r="I166" s="15">
        <v>-1.7</v>
      </c>
      <c r="J166" s="15">
        <v>-1.3</v>
      </c>
      <c r="K166" s="15">
        <v>-1.1000000000000001</v>
      </c>
      <c r="L166" s="15">
        <v>-1.2</v>
      </c>
      <c r="M166" s="15">
        <v>-1.2</v>
      </c>
      <c r="N166" s="15">
        <v>-1.3</v>
      </c>
      <c r="O166" s="15">
        <v>-5.7</v>
      </c>
      <c r="P166" s="14">
        <v>-11.7</v>
      </c>
    </row>
    <row r="169" spans="1:16" x14ac:dyDescent="0.2">
      <c r="A169" s="1" t="s">
        <v>23</v>
      </c>
    </row>
    <row r="170" spans="1:16" x14ac:dyDescent="0.2">
      <c r="A170" s="33" t="str">
        <f ca="1">HYPERLINK("#"&amp;CELL("address", Contents!A22), "Back to Table of Contents")</f>
        <v>Back to Table of Contents</v>
      </c>
    </row>
    <row r="172" spans="1:16" ht="15" x14ac:dyDescent="0.25">
      <c r="A172" s="5" t="s">
        <v>27</v>
      </c>
    </row>
    <row r="173" spans="1:16" ht="15" x14ac:dyDescent="0.25">
      <c r="A173" s="5" t="s">
        <v>28</v>
      </c>
      <c r="P173" s="11" t="s">
        <v>29</v>
      </c>
    </row>
    <row r="175" spans="1:16" x14ac:dyDescent="0.2">
      <c r="A175" s="1" t="s">
        <v>2</v>
      </c>
      <c r="E175" s="4">
        <v>2019</v>
      </c>
      <c r="F175" s="4">
        <v>2020</v>
      </c>
      <c r="G175" s="4">
        <v>2021</v>
      </c>
      <c r="H175" s="4">
        <v>2022</v>
      </c>
      <c r="I175" s="4">
        <v>2023</v>
      </c>
      <c r="J175" s="4">
        <v>2024</v>
      </c>
      <c r="K175" s="4">
        <v>2025</v>
      </c>
      <c r="L175" s="4">
        <v>2026</v>
      </c>
      <c r="M175" s="4">
        <v>2027</v>
      </c>
      <c r="N175" s="4">
        <v>2028</v>
      </c>
      <c r="O175" s="4" t="s">
        <v>14</v>
      </c>
      <c r="P175" s="4" t="s">
        <v>15</v>
      </c>
    </row>
    <row r="177" spans="1:16" x14ac:dyDescent="0.2">
      <c r="E177" s="41" t="s">
        <v>30</v>
      </c>
      <c r="F177" s="41"/>
      <c r="G177" s="41"/>
      <c r="H177" s="41"/>
      <c r="I177" s="41"/>
      <c r="J177" s="41"/>
      <c r="K177" s="41"/>
      <c r="L177" s="41"/>
      <c r="M177" s="41"/>
      <c r="N177" s="41"/>
      <c r="O177" s="41"/>
      <c r="P177" s="41"/>
    </row>
    <row r="178" spans="1:16" ht="16.5" x14ac:dyDescent="0.2">
      <c r="A178" s="1" t="s">
        <v>437</v>
      </c>
      <c r="E178" s="4">
        <v>0</v>
      </c>
      <c r="F178" s="4">
        <v>0</v>
      </c>
      <c r="G178" s="14">
        <v>-0.7</v>
      </c>
      <c r="H178" s="14">
        <v>-1.6</v>
      </c>
      <c r="I178" s="14">
        <v>-2.7</v>
      </c>
      <c r="J178" s="14">
        <v>-3.9</v>
      </c>
      <c r="K178" s="14">
        <v>-5</v>
      </c>
      <c r="L178" s="14">
        <v>-6.1</v>
      </c>
      <c r="M178" s="14">
        <v>-7.1</v>
      </c>
      <c r="N178" s="14">
        <v>-8.1999999999999993</v>
      </c>
      <c r="O178" s="14">
        <v>-5</v>
      </c>
      <c r="P178" s="14">
        <v>-35.200000000000003</v>
      </c>
    </row>
    <row r="179" spans="1:16" ht="16.5" x14ac:dyDescent="0.2">
      <c r="A179" s="1" t="s">
        <v>438</v>
      </c>
      <c r="E179" s="4">
        <v>0</v>
      </c>
      <c r="F179" s="4">
        <v>0</v>
      </c>
      <c r="G179" s="4" t="s">
        <v>5</v>
      </c>
      <c r="H179" s="4" t="s">
        <v>5</v>
      </c>
      <c r="I179" s="4" t="s">
        <v>5</v>
      </c>
      <c r="J179" s="4" t="s">
        <v>5</v>
      </c>
      <c r="K179" s="4" t="s">
        <v>5</v>
      </c>
      <c r="L179" s="14">
        <v>-0.1</v>
      </c>
      <c r="M179" s="14">
        <v>-0.2</v>
      </c>
      <c r="N179" s="14">
        <v>-0.2</v>
      </c>
      <c r="O179" s="14">
        <v>-0.1</v>
      </c>
      <c r="P179" s="14">
        <v>-0.6</v>
      </c>
    </row>
    <row r="180" spans="1:16" ht="16.5" x14ac:dyDescent="0.2">
      <c r="B180" s="1" t="s">
        <v>439</v>
      </c>
      <c r="E180" s="4">
        <v>0</v>
      </c>
      <c r="F180" s="4">
        <v>0</v>
      </c>
      <c r="G180" s="14">
        <v>-0.6</v>
      </c>
      <c r="H180" s="14">
        <v>-1.6</v>
      </c>
      <c r="I180" s="14">
        <v>-2.7</v>
      </c>
      <c r="J180" s="14">
        <v>-3.8</v>
      </c>
      <c r="K180" s="14">
        <v>-4.9000000000000004</v>
      </c>
      <c r="L180" s="14">
        <v>-6</v>
      </c>
      <c r="M180" s="14">
        <v>-7</v>
      </c>
      <c r="N180" s="14">
        <v>-8</v>
      </c>
      <c r="O180" s="14">
        <v>-4.9000000000000004</v>
      </c>
      <c r="P180" s="14">
        <v>-34.6</v>
      </c>
    </row>
    <row r="181" spans="1:16" x14ac:dyDescent="0.2">
      <c r="A181" s="1" t="s">
        <v>31</v>
      </c>
      <c r="E181" s="4"/>
      <c r="F181" s="4"/>
      <c r="G181" s="14"/>
      <c r="H181" s="14"/>
      <c r="I181" s="14"/>
      <c r="J181" s="14"/>
      <c r="K181" s="14"/>
      <c r="L181" s="14"/>
      <c r="M181" s="14"/>
      <c r="N181" s="14"/>
      <c r="O181" s="14"/>
      <c r="P181" s="14"/>
    </row>
    <row r="182" spans="1:16" x14ac:dyDescent="0.2">
      <c r="B182" s="1" t="s">
        <v>32</v>
      </c>
      <c r="E182" s="4">
        <v>0</v>
      </c>
      <c r="F182" s="4">
        <v>0</v>
      </c>
      <c r="G182" s="14">
        <v>-0.6</v>
      </c>
      <c r="H182" s="14">
        <v>-1.4</v>
      </c>
      <c r="I182" s="14">
        <v>-2.2999999999999998</v>
      </c>
      <c r="J182" s="14">
        <v>-3.2</v>
      </c>
      <c r="K182" s="14">
        <v>-4.0999999999999996</v>
      </c>
      <c r="L182" s="14">
        <v>-5</v>
      </c>
      <c r="M182" s="14">
        <v>-5.9</v>
      </c>
      <c r="N182" s="14">
        <v>-6.8</v>
      </c>
      <c r="O182" s="14">
        <v>-4.3</v>
      </c>
      <c r="P182" s="14">
        <v>-29.2</v>
      </c>
    </row>
    <row r="183" spans="1:16" x14ac:dyDescent="0.2">
      <c r="B183" s="1" t="s">
        <v>33</v>
      </c>
      <c r="E183" s="4">
        <v>0</v>
      </c>
      <c r="F183" s="4">
        <v>0</v>
      </c>
      <c r="G183" s="14">
        <v>-0.6</v>
      </c>
      <c r="H183" s="14">
        <v>-1.4</v>
      </c>
      <c r="I183" s="14">
        <v>-2.2999999999999998</v>
      </c>
      <c r="J183" s="14">
        <v>-3.2</v>
      </c>
      <c r="K183" s="14">
        <v>-4.0999999999999996</v>
      </c>
      <c r="L183" s="14">
        <v>-5</v>
      </c>
      <c r="M183" s="14">
        <v>-5.9</v>
      </c>
      <c r="N183" s="14">
        <v>-6.8</v>
      </c>
      <c r="O183" s="14">
        <v>-4.3</v>
      </c>
      <c r="P183" s="14">
        <v>-29.2</v>
      </c>
    </row>
    <row r="184" spans="1:16" x14ac:dyDescent="0.2">
      <c r="E184" s="41" t="s">
        <v>34</v>
      </c>
      <c r="F184" s="41"/>
      <c r="G184" s="41"/>
      <c r="H184" s="41"/>
      <c r="I184" s="41"/>
      <c r="J184" s="41"/>
      <c r="K184" s="41"/>
      <c r="L184" s="41"/>
      <c r="M184" s="41"/>
      <c r="N184" s="41"/>
      <c r="O184" s="41"/>
      <c r="P184" s="41"/>
    </row>
    <row r="185" spans="1:16" ht="16.5" x14ac:dyDescent="0.2">
      <c r="A185" s="1" t="s">
        <v>437</v>
      </c>
      <c r="E185" s="4">
        <v>0</v>
      </c>
      <c r="F185" s="4">
        <v>0</v>
      </c>
      <c r="G185" s="14">
        <v>-0.7</v>
      </c>
      <c r="H185" s="14">
        <v>-1.8</v>
      </c>
      <c r="I185" s="14">
        <v>-2.9</v>
      </c>
      <c r="J185" s="14">
        <v>-4.0999999999999996</v>
      </c>
      <c r="K185" s="14">
        <v>-5.3</v>
      </c>
      <c r="L185" s="14">
        <v>-6.5</v>
      </c>
      <c r="M185" s="14">
        <v>-7.6</v>
      </c>
      <c r="N185" s="14">
        <v>-8.6999999999999993</v>
      </c>
      <c r="O185" s="14">
        <v>-5.4</v>
      </c>
      <c r="P185" s="14">
        <v>-37.5</v>
      </c>
    </row>
    <row r="186" spans="1:16" ht="16.5" x14ac:dyDescent="0.2">
      <c r="A186" s="1" t="s">
        <v>438</v>
      </c>
      <c r="E186" s="4">
        <v>0</v>
      </c>
      <c r="F186" s="4">
        <v>0</v>
      </c>
      <c r="G186" s="4" t="s">
        <v>5</v>
      </c>
      <c r="H186" s="4" t="s">
        <v>5</v>
      </c>
      <c r="I186" s="14">
        <v>-0.1</v>
      </c>
      <c r="J186" s="14">
        <v>-0.1</v>
      </c>
      <c r="K186" s="14">
        <v>-0.1</v>
      </c>
      <c r="L186" s="14">
        <v>-0.1</v>
      </c>
      <c r="M186" s="14">
        <v>-0.2</v>
      </c>
      <c r="N186" s="14">
        <v>-0.3</v>
      </c>
      <c r="O186" s="14">
        <v>-0.1</v>
      </c>
      <c r="P186" s="14">
        <v>-0.8</v>
      </c>
    </row>
    <row r="187" spans="1:16" ht="16.5" x14ac:dyDescent="0.2">
      <c r="B187" s="1" t="s">
        <v>439</v>
      </c>
      <c r="E187" s="4">
        <v>0</v>
      </c>
      <c r="F187" s="4">
        <v>0</v>
      </c>
      <c r="G187" s="14">
        <v>-0.7</v>
      </c>
      <c r="H187" s="14">
        <v>-1.7</v>
      </c>
      <c r="I187" s="14">
        <v>-2.9</v>
      </c>
      <c r="J187" s="14">
        <v>-4.0999999999999996</v>
      </c>
      <c r="K187" s="14">
        <v>-5.2</v>
      </c>
      <c r="L187" s="14">
        <v>-6.3</v>
      </c>
      <c r="M187" s="14">
        <v>-7.4</v>
      </c>
      <c r="N187" s="14">
        <v>-8.5</v>
      </c>
      <c r="O187" s="14">
        <v>-5.3</v>
      </c>
      <c r="P187" s="14">
        <v>-36.799999999999997</v>
      </c>
    </row>
    <row r="188" spans="1:16" x14ac:dyDescent="0.2">
      <c r="A188" s="1" t="s">
        <v>31</v>
      </c>
      <c r="E188" s="4"/>
      <c r="F188" s="4"/>
      <c r="G188" s="14"/>
      <c r="H188" s="14"/>
      <c r="I188" s="14"/>
      <c r="J188" s="14"/>
      <c r="K188" s="14"/>
      <c r="L188" s="14"/>
      <c r="M188" s="14"/>
      <c r="N188" s="14"/>
      <c r="O188" s="14"/>
      <c r="P188" s="14"/>
    </row>
    <row r="189" spans="1:16" x14ac:dyDescent="0.2">
      <c r="B189" s="1" t="s">
        <v>32</v>
      </c>
      <c r="E189" s="4">
        <v>0</v>
      </c>
      <c r="F189" s="4">
        <v>0</v>
      </c>
      <c r="G189" s="14">
        <v>-0.7</v>
      </c>
      <c r="H189" s="14">
        <v>-1.5</v>
      </c>
      <c r="I189" s="14">
        <v>-2.5</v>
      </c>
      <c r="J189" s="14">
        <v>-3.4</v>
      </c>
      <c r="K189" s="14">
        <v>-4.3</v>
      </c>
      <c r="L189" s="14">
        <v>-5.4</v>
      </c>
      <c r="M189" s="14">
        <v>-6.3</v>
      </c>
      <c r="N189" s="14">
        <v>-7.3</v>
      </c>
      <c r="O189" s="14">
        <v>-4.7</v>
      </c>
      <c r="P189" s="14">
        <v>-31.4</v>
      </c>
    </row>
    <row r="190" spans="1:16" x14ac:dyDescent="0.2">
      <c r="B190" s="1" t="s">
        <v>33</v>
      </c>
      <c r="E190" s="4">
        <v>0</v>
      </c>
      <c r="F190" s="4">
        <v>0</v>
      </c>
      <c r="G190" s="14">
        <v>-0.7</v>
      </c>
      <c r="H190" s="14">
        <v>-1.5</v>
      </c>
      <c r="I190" s="14">
        <v>-2.5</v>
      </c>
      <c r="J190" s="14">
        <v>-3.4</v>
      </c>
      <c r="K190" s="14">
        <v>-4.3</v>
      </c>
      <c r="L190" s="14">
        <v>-5.4</v>
      </c>
      <c r="M190" s="14">
        <v>-6.3</v>
      </c>
      <c r="N190" s="14">
        <v>-7.3</v>
      </c>
      <c r="O190" s="14">
        <v>-4.7</v>
      </c>
      <c r="P190" s="14">
        <v>-31.4</v>
      </c>
    </row>
    <row r="193" spans="1:16" x14ac:dyDescent="0.2">
      <c r="A193" s="1" t="s">
        <v>35</v>
      </c>
    </row>
    <row r="194" spans="1:16" x14ac:dyDescent="0.2">
      <c r="A194" s="1" t="s">
        <v>36</v>
      </c>
    </row>
    <row r="195" spans="1:16" x14ac:dyDescent="0.2">
      <c r="A195" s="1" t="s">
        <v>37</v>
      </c>
    </row>
    <row r="196" spans="1:16" x14ac:dyDescent="0.2">
      <c r="A196" s="1" t="s">
        <v>38</v>
      </c>
    </row>
    <row r="197" spans="1:16" x14ac:dyDescent="0.2">
      <c r="A197" s="40" t="s">
        <v>39</v>
      </c>
      <c r="B197" s="40"/>
      <c r="C197" s="40"/>
      <c r="D197" s="40"/>
      <c r="E197" s="40"/>
      <c r="F197" s="40"/>
      <c r="G197" s="40"/>
      <c r="H197" s="40"/>
      <c r="I197" s="40"/>
      <c r="J197" s="40"/>
      <c r="K197" s="40"/>
      <c r="L197" s="40"/>
      <c r="M197" s="40"/>
      <c r="N197" s="40"/>
      <c r="O197" s="40"/>
      <c r="P197" s="40"/>
    </row>
    <row r="198" spans="1:16" x14ac:dyDescent="0.2">
      <c r="A198" s="40"/>
      <c r="B198" s="40"/>
      <c r="C198" s="40"/>
      <c r="D198" s="40"/>
      <c r="E198" s="40"/>
      <c r="F198" s="40"/>
      <c r="G198" s="40"/>
      <c r="H198" s="40"/>
      <c r="I198" s="40"/>
      <c r="J198" s="40"/>
      <c r="K198" s="40"/>
      <c r="L198" s="40"/>
      <c r="M198" s="40"/>
      <c r="N198" s="40"/>
      <c r="O198" s="40"/>
      <c r="P198" s="40"/>
    </row>
    <row r="199" spans="1:16" x14ac:dyDescent="0.2">
      <c r="A199" s="33" t="str">
        <f ca="1">HYPERLINK("#"&amp;CELL("address", Contents!A23), "Back to Table of Contents")</f>
        <v>Back to Table of Contents</v>
      </c>
    </row>
    <row r="201" spans="1:16" ht="15" x14ac:dyDescent="0.25">
      <c r="A201" s="5" t="s">
        <v>40</v>
      </c>
    </row>
    <row r="202" spans="1:16" ht="15" x14ac:dyDescent="0.25">
      <c r="A202" s="5" t="s">
        <v>41</v>
      </c>
      <c r="P202" s="11" t="s">
        <v>29</v>
      </c>
    </row>
    <row r="204" spans="1:16" x14ac:dyDescent="0.2">
      <c r="A204" s="1" t="s">
        <v>2</v>
      </c>
      <c r="E204" s="4">
        <v>2019</v>
      </c>
      <c r="F204" s="4">
        <v>2020</v>
      </c>
      <c r="G204" s="4">
        <v>2021</v>
      </c>
      <c r="H204" s="4">
        <v>2022</v>
      </c>
      <c r="I204" s="4">
        <v>2023</v>
      </c>
      <c r="J204" s="4">
        <v>2024</v>
      </c>
      <c r="K204" s="4">
        <v>2025</v>
      </c>
      <c r="L204" s="4">
        <v>2026</v>
      </c>
      <c r="M204" s="4">
        <v>2027</v>
      </c>
      <c r="N204" s="4">
        <v>2028</v>
      </c>
      <c r="O204" s="4" t="s">
        <v>14</v>
      </c>
      <c r="P204" s="4" t="s">
        <v>15</v>
      </c>
    </row>
    <row r="206" spans="1:16" ht="16.5" x14ac:dyDescent="0.2">
      <c r="E206" s="41" t="s">
        <v>440</v>
      </c>
      <c r="F206" s="41"/>
      <c r="G206" s="41"/>
      <c r="H206" s="41"/>
      <c r="I206" s="41"/>
      <c r="J206" s="41"/>
      <c r="K206" s="41"/>
      <c r="L206" s="41"/>
      <c r="M206" s="41"/>
      <c r="N206" s="41"/>
      <c r="O206" s="41"/>
      <c r="P206" s="41"/>
    </row>
    <row r="207" spans="1:16" ht="14.25" customHeight="1" x14ac:dyDescent="0.2">
      <c r="A207" s="9" t="s">
        <v>42</v>
      </c>
      <c r="B207" s="9"/>
      <c r="C207" s="9"/>
    </row>
    <row r="208" spans="1:16" x14ac:dyDescent="0.2">
      <c r="B208" s="1" t="s">
        <v>3</v>
      </c>
      <c r="E208" s="4">
        <v>0</v>
      </c>
      <c r="F208" s="4">
        <v>-1</v>
      </c>
      <c r="G208" s="4">
        <v>-14</v>
      </c>
      <c r="H208" s="4">
        <v>-32</v>
      </c>
      <c r="I208" s="4">
        <v>-45</v>
      </c>
      <c r="J208" s="4">
        <v>-60</v>
      </c>
      <c r="K208" s="4">
        <v>-75</v>
      </c>
      <c r="L208" s="4">
        <v>-91</v>
      </c>
      <c r="M208" s="4">
        <v>-109</v>
      </c>
      <c r="N208" s="4">
        <v>-125</v>
      </c>
      <c r="O208" s="4">
        <v>-92</v>
      </c>
      <c r="P208" s="4">
        <v>-553</v>
      </c>
    </row>
    <row r="209" spans="1:16" ht="16.5" x14ac:dyDescent="0.2">
      <c r="B209" s="1" t="s">
        <v>438</v>
      </c>
      <c r="E209" s="4">
        <v>0</v>
      </c>
      <c r="F209" s="4" t="s">
        <v>5</v>
      </c>
      <c r="G209" s="4">
        <v>-2</v>
      </c>
      <c r="H209" s="4">
        <v>-4</v>
      </c>
      <c r="I209" s="4">
        <v>-5</v>
      </c>
      <c r="J209" s="4">
        <v>-7</v>
      </c>
      <c r="K209" s="4">
        <v>-8</v>
      </c>
      <c r="L209" s="4">
        <v>-9</v>
      </c>
      <c r="M209" s="4">
        <v>-10</v>
      </c>
      <c r="N209" s="4">
        <v>-12</v>
      </c>
      <c r="O209" s="4">
        <v>-12</v>
      </c>
      <c r="P209" s="4">
        <v>-57</v>
      </c>
    </row>
    <row r="210" spans="1:16" x14ac:dyDescent="0.2">
      <c r="C210" s="1" t="s">
        <v>43</v>
      </c>
      <c r="E210" s="4">
        <v>0</v>
      </c>
      <c r="F210" s="4">
        <v>-1</v>
      </c>
      <c r="G210" s="4">
        <v>-12</v>
      </c>
      <c r="H210" s="4">
        <v>-28</v>
      </c>
      <c r="I210" s="4">
        <v>-40</v>
      </c>
      <c r="J210" s="4">
        <v>-53</v>
      </c>
      <c r="K210" s="4">
        <v>-68</v>
      </c>
      <c r="L210" s="4">
        <v>-82</v>
      </c>
      <c r="M210" s="4">
        <v>-99</v>
      </c>
      <c r="N210" s="4">
        <v>-113</v>
      </c>
      <c r="O210" s="4">
        <v>-81</v>
      </c>
      <c r="P210" s="4">
        <v>-496</v>
      </c>
    </row>
    <row r="211" spans="1:16" s="10" customFormat="1" ht="14.25" customHeight="1" x14ac:dyDescent="0.2">
      <c r="A211" s="9" t="s">
        <v>44</v>
      </c>
      <c r="B211" s="9"/>
      <c r="C211" s="9"/>
      <c r="D211" s="13"/>
      <c r="P211" s="4"/>
    </row>
    <row r="212" spans="1:16" x14ac:dyDescent="0.2">
      <c r="B212" s="1" t="s">
        <v>3</v>
      </c>
      <c r="E212" s="4">
        <v>0</v>
      </c>
      <c r="F212" s="4">
        <v>-1</v>
      </c>
      <c r="G212" s="4">
        <v>-4</v>
      </c>
      <c r="H212" s="4">
        <v>-17</v>
      </c>
      <c r="I212" s="4">
        <v>-26</v>
      </c>
      <c r="J212" s="4">
        <v>-37</v>
      </c>
      <c r="K212" s="4">
        <v>-48</v>
      </c>
      <c r="L212" s="4">
        <v>-59</v>
      </c>
      <c r="M212" s="4">
        <v>-71</v>
      </c>
      <c r="N212" s="4">
        <v>-83</v>
      </c>
      <c r="O212" s="4">
        <v>-48</v>
      </c>
      <c r="P212" s="4">
        <v>-346</v>
      </c>
    </row>
    <row r="213" spans="1:16" ht="16.5" x14ac:dyDescent="0.2">
      <c r="B213" s="1" t="s">
        <v>438</v>
      </c>
      <c r="E213" s="4">
        <v>0</v>
      </c>
      <c r="F213" s="4" t="s">
        <v>5</v>
      </c>
      <c r="G213" s="4">
        <v>-1</v>
      </c>
      <c r="H213" s="4">
        <v>-3</v>
      </c>
      <c r="I213" s="4">
        <v>-4</v>
      </c>
      <c r="J213" s="4">
        <v>-5</v>
      </c>
      <c r="K213" s="4">
        <v>-6</v>
      </c>
      <c r="L213" s="4">
        <v>-7</v>
      </c>
      <c r="M213" s="4">
        <v>-8</v>
      </c>
      <c r="N213" s="4">
        <v>-9</v>
      </c>
      <c r="O213" s="4">
        <v>-8</v>
      </c>
      <c r="P213" s="4">
        <v>-41</v>
      </c>
    </row>
    <row r="214" spans="1:16" x14ac:dyDescent="0.2">
      <c r="C214" s="1" t="s">
        <v>43</v>
      </c>
      <c r="E214" s="4">
        <v>0</v>
      </c>
      <c r="F214" s="4">
        <v>-1</v>
      </c>
      <c r="G214" s="4">
        <v>-3</v>
      </c>
      <c r="H214" s="4">
        <v>-14</v>
      </c>
      <c r="I214" s="4">
        <v>-22</v>
      </c>
      <c r="J214" s="4">
        <v>-32</v>
      </c>
      <c r="K214" s="4">
        <v>-42</v>
      </c>
      <c r="L214" s="4">
        <v>-52</v>
      </c>
      <c r="M214" s="4">
        <v>-64</v>
      </c>
      <c r="N214" s="4">
        <v>-74</v>
      </c>
      <c r="O214" s="4">
        <v>-41</v>
      </c>
      <c r="P214" s="4">
        <v>-305</v>
      </c>
    </row>
    <row r="215" spans="1:16" s="10" customFormat="1" ht="14.25" customHeight="1" x14ac:dyDescent="0.2">
      <c r="A215" s="9" t="s">
        <v>45</v>
      </c>
      <c r="B215" s="9"/>
      <c r="C215" s="9"/>
      <c r="P215" s="4"/>
    </row>
    <row r="216" spans="1:16" x14ac:dyDescent="0.2">
      <c r="B216" s="1" t="s">
        <v>3</v>
      </c>
      <c r="E216" s="4">
        <v>0</v>
      </c>
      <c r="F216" s="4">
        <v>-1</v>
      </c>
      <c r="G216" s="4">
        <v>-7</v>
      </c>
      <c r="H216" s="4">
        <v>-17</v>
      </c>
      <c r="I216" s="4">
        <v>-25</v>
      </c>
      <c r="J216" s="4">
        <v>-33</v>
      </c>
      <c r="K216" s="4">
        <v>-42</v>
      </c>
      <c r="L216" s="4">
        <v>-51</v>
      </c>
      <c r="M216" s="4">
        <v>-60</v>
      </c>
      <c r="N216" s="4">
        <v>-68</v>
      </c>
      <c r="O216" s="4">
        <v>-51</v>
      </c>
      <c r="P216" s="4">
        <v>-304</v>
      </c>
    </row>
    <row r="217" spans="1:16" ht="16.5" x14ac:dyDescent="0.2">
      <c r="B217" s="1" t="s">
        <v>438</v>
      </c>
      <c r="E217" s="4">
        <v>0</v>
      </c>
      <c r="F217" s="4" t="s">
        <v>5</v>
      </c>
      <c r="G217" s="4">
        <v>-2</v>
      </c>
      <c r="H217" s="4">
        <v>-3</v>
      </c>
      <c r="I217" s="4">
        <v>-5</v>
      </c>
      <c r="J217" s="4">
        <v>-6</v>
      </c>
      <c r="K217" s="4">
        <v>-7</v>
      </c>
      <c r="L217" s="4">
        <v>-8</v>
      </c>
      <c r="M217" s="4">
        <v>-9</v>
      </c>
      <c r="N217" s="4">
        <v>-10</v>
      </c>
      <c r="O217" s="4">
        <v>-10</v>
      </c>
      <c r="P217" s="4">
        <v>-50</v>
      </c>
    </row>
    <row r="218" spans="1:16" x14ac:dyDescent="0.2">
      <c r="C218" s="1" t="s">
        <v>43</v>
      </c>
      <c r="E218" s="4">
        <v>0</v>
      </c>
      <c r="F218" s="4">
        <v>-1</v>
      </c>
      <c r="G218" s="4">
        <v>-5</v>
      </c>
      <c r="H218" s="4">
        <v>-14</v>
      </c>
      <c r="I218" s="4">
        <v>-20</v>
      </c>
      <c r="J218" s="4">
        <v>-27</v>
      </c>
      <c r="K218" s="4">
        <v>-35</v>
      </c>
      <c r="L218" s="4">
        <v>-42</v>
      </c>
      <c r="M218" s="4">
        <v>-51</v>
      </c>
      <c r="N218" s="4">
        <v>-58</v>
      </c>
      <c r="O218" s="4">
        <v>-40</v>
      </c>
      <c r="P218" s="4">
        <v>-255</v>
      </c>
    </row>
    <row r="219" spans="1:16" s="10" customFormat="1" ht="14.25" customHeight="1" x14ac:dyDescent="0.2">
      <c r="A219" s="9" t="s">
        <v>46</v>
      </c>
      <c r="B219" s="9"/>
      <c r="C219" s="9"/>
      <c r="P219" s="4"/>
    </row>
    <row r="220" spans="1:16" x14ac:dyDescent="0.2">
      <c r="B220" s="1" t="s">
        <v>3</v>
      </c>
      <c r="E220" s="4">
        <v>0</v>
      </c>
      <c r="F220" s="4">
        <v>-1</v>
      </c>
      <c r="G220" s="4">
        <v>-2</v>
      </c>
      <c r="H220" s="4">
        <v>-10</v>
      </c>
      <c r="I220" s="4">
        <v>-15</v>
      </c>
      <c r="J220" s="4">
        <v>-22</v>
      </c>
      <c r="K220" s="4">
        <v>-28</v>
      </c>
      <c r="L220" s="4">
        <v>-34</v>
      </c>
      <c r="M220" s="4">
        <v>-41</v>
      </c>
      <c r="N220" s="4">
        <v>-47</v>
      </c>
      <c r="O220" s="4">
        <v>-28</v>
      </c>
      <c r="P220" s="4">
        <v>-199</v>
      </c>
    </row>
    <row r="221" spans="1:16" ht="16.5" x14ac:dyDescent="0.2">
      <c r="B221" s="1" t="s">
        <v>438</v>
      </c>
      <c r="E221" s="4">
        <v>0</v>
      </c>
      <c r="F221" s="4" t="s">
        <v>5</v>
      </c>
      <c r="G221" s="4">
        <v>-1</v>
      </c>
      <c r="H221" s="4">
        <v>-2</v>
      </c>
      <c r="I221" s="4">
        <v>-3</v>
      </c>
      <c r="J221" s="4">
        <v>-4</v>
      </c>
      <c r="K221" s="4">
        <v>-5</v>
      </c>
      <c r="L221" s="4">
        <v>-6</v>
      </c>
      <c r="M221" s="4">
        <v>-7</v>
      </c>
      <c r="N221" s="4">
        <v>-8</v>
      </c>
      <c r="O221" s="4">
        <v>-7</v>
      </c>
      <c r="P221" s="4">
        <v>-38</v>
      </c>
    </row>
    <row r="222" spans="1:16" x14ac:dyDescent="0.2">
      <c r="C222" s="1" t="s">
        <v>43</v>
      </c>
      <c r="E222" s="4">
        <v>0</v>
      </c>
      <c r="F222" s="4">
        <v>-1</v>
      </c>
      <c r="G222" s="4">
        <v>-1</v>
      </c>
      <c r="H222" s="4">
        <v>-7</v>
      </c>
      <c r="I222" s="4">
        <v>-12</v>
      </c>
      <c r="J222" s="4">
        <v>-17</v>
      </c>
      <c r="K222" s="4">
        <v>-23</v>
      </c>
      <c r="L222" s="4">
        <v>-28</v>
      </c>
      <c r="M222" s="4">
        <v>-34</v>
      </c>
      <c r="N222" s="4">
        <v>-39</v>
      </c>
      <c r="O222" s="4">
        <v>-21</v>
      </c>
      <c r="P222" s="4">
        <v>-162</v>
      </c>
    </row>
    <row r="224" spans="1:16" ht="16.5" x14ac:dyDescent="0.2">
      <c r="E224" s="41" t="s">
        <v>441</v>
      </c>
      <c r="F224" s="41"/>
      <c r="G224" s="41"/>
      <c r="H224" s="41"/>
      <c r="I224" s="41"/>
      <c r="J224" s="41"/>
      <c r="K224" s="41"/>
      <c r="L224" s="41"/>
      <c r="M224" s="41"/>
      <c r="N224" s="41"/>
      <c r="O224" s="41"/>
      <c r="P224" s="41"/>
    </row>
    <row r="225" spans="1:16" x14ac:dyDescent="0.2">
      <c r="A225" s="1" t="s">
        <v>42</v>
      </c>
    </row>
    <row r="226" spans="1:16" x14ac:dyDescent="0.2">
      <c r="B226" s="1" t="s">
        <v>3</v>
      </c>
      <c r="E226" s="4">
        <v>0</v>
      </c>
      <c r="F226" s="4">
        <v>-1</v>
      </c>
      <c r="G226" s="4">
        <v>-3</v>
      </c>
      <c r="H226" s="4">
        <v>-40</v>
      </c>
      <c r="I226" s="4">
        <v>-64</v>
      </c>
      <c r="J226" s="4">
        <v>-82</v>
      </c>
      <c r="K226" s="4">
        <v>-102</v>
      </c>
      <c r="L226" s="4">
        <v>-123</v>
      </c>
      <c r="M226" s="4">
        <v>-146</v>
      </c>
      <c r="N226" s="4">
        <v>-169</v>
      </c>
      <c r="O226" s="4">
        <v>-109</v>
      </c>
      <c r="P226" s="4">
        <v>-731</v>
      </c>
    </row>
    <row r="227" spans="1:16" ht="16.5" x14ac:dyDescent="0.2">
      <c r="B227" s="1" t="s">
        <v>438</v>
      </c>
      <c r="E227" s="4">
        <v>0</v>
      </c>
      <c r="F227" s="4" t="s">
        <v>5</v>
      </c>
      <c r="G227" s="4">
        <v>-1</v>
      </c>
      <c r="H227" s="4">
        <v>-1</v>
      </c>
      <c r="I227" s="4">
        <v>-2</v>
      </c>
      <c r="J227" s="4">
        <v>-2</v>
      </c>
      <c r="K227" s="4">
        <v>-3</v>
      </c>
      <c r="L227" s="4">
        <v>-5</v>
      </c>
      <c r="M227" s="4">
        <v>-6</v>
      </c>
      <c r="N227" s="4">
        <v>-8</v>
      </c>
      <c r="O227" s="4">
        <v>-4</v>
      </c>
      <c r="P227" s="4">
        <v>-28</v>
      </c>
    </row>
    <row r="228" spans="1:16" x14ac:dyDescent="0.2">
      <c r="C228" s="1" t="s">
        <v>43</v>
      </c>
      <c r="E228" s="4">
        <v>0</v>
      </c>
      <c r="F228" s="4">
        <v>-1</v>
      </c>
      <c r="G228" s="4">
        <v>-3</v>
      </c>
      <c r="H228" s="4">
        <v>-39</v>
      </c>
      <c r="I228" s="4">
        <v>-62</v>
      </c>
      <c r="J228" s="4">
        <v>-80</v>
      </c>
      <c r="K228" s="4">
        <v>-98</v>
      </c>
      <c r="L228" s="4">
        <v>-118</v>
      </c>
      <c r="M228" s="4">
        <v>-140</v>
      </c>
      <c r="N228" s="4">
        <v>-162</v>
      </c>
      <c r="O228" s="4">
        <v>-105</v>
      </c>
      <c r="P228" s="4">
        <v>-703</v>
      </c>
    </row>
    <row r="229" spans="1:16" s="10" customFormat="1" ht="14.25" customHeight="1" x14ac:dyDescent="0.2">
      <c r="A229" s="9" t="s">
        <v>44</v>
      </c>
      <c r="B229" s="9"/>
      <c r="C229" s="9"/>
      <c r="P229" s="4"/>
    </row>
    <row r="230" spans="1:16" x14ac:dyDescent="0.2">
      <c r="B230" s="1" t="s">
        <v>3</v>
      </c>
      <c r="E230" s="4">
        <v>0</v>
      </c>
      <c r="F230" s="4">
        <v>-1</v>
      </c>
      <c r="G230" s="4">
        <v>-3</v>
      </c>
      <c r="H230" s="4">
        <v>-21</v>
      </c>
      <c r="I230" s="4">
        <v>-39</v>
      </c>
      <c r="J230" s="4">
        <v>-51</v>
      </c>
      <c r="K230" s="4">
        <v>-64</v>
      </c>
      <c r="L230" s="4">
        <v>-78</v>
      </c>
      <c r="M230" s="4">
        <v>-93</v>
      </c>
      <c r="N230" s="4">
        <v>-109</v>
      </c>
      <c r="O230" s="4">
        <v>-64</v>
      </c>
      <c r="P230" s="4">
        <v>-460</v>
      </c>
    </row>
    <row r="231" spans="1:16" ht="16.5" x14ac:dyDescent="0.2">
      <c r="B231" s="1" t="s">
        <v>438</v>
      </c>
      <c r="E231" s="4">
        <v>0</v>
      </c>
      <c r="F231" s="4" t="s">
        <v>5</v>
      </c>
      <c r="G231" s="4">
        <v>-1</v>
      </c>
      <c r="H231" s="4">
        <v>-1</v>
      </c>
      <c r="I231" s="4">
        <v>-1</v>
      </c>
      <c r="J231" s="4">
        <v>-2</v>
      </c>
      <c r="K231" s="4">
        <v>-3</v>
      </c>
      <c r="L231" s="4">
        <v>-4</v>
      </c>
      <c r="M231" s="4">
        <v>-5</v>
      </c>
      <c r="N231" s="4">
        <v>-6</v>
      </c>
      <c r="O231" s="4">
        <v>-3</v>
      </c>
      <c r="P231" s="4">
        <v>-22</v>
      </c>
    </row>
    <row r="232" spans="1:16" x14ac:dyDescent="0.2">
      <c r="C232" s="1" t="s">
        <v>43</v>
      </c>
      <c r="E232" s="4">
        <v>0</v>
      </c>
      <c r="F232" s="4">
        <v>-1</v>
      </c>
      <c r="G232" s="4">
        <v>-3</v>
      </c>
      <c r="H232" s="4">
        <v>-20</v>
      </c>
      <c r="I232" s="4">
        <v>-37</v>
      </c>
      <c r="J232" s="4">
        <v>-49</v>
      </c>
      <c r="K232" s="4">
        <v>-61</v>
      </c>
      <c r="L232" s="4">
        <v>-75</v>
      </c>
      <c r="M232" s="4">
        <v>-89</v>
      </c>
      <c r="N232" s="4">
        <v>-103</v>
      </c>
      <c r="O232" s="4">
        <v>-61</v>
      </c>
      <c r="P232" s="4">
        <v>-438</v>
      </c>
    </row>
    <row r="233" spans="1:16" s="10" customFormat="1" ht="14.25" customHeight="1" x14ac:dyDescent="0.2">
      <c r="A233" s="9" t="s">
        <v>45</v>
      </c>
      <c r="B233" s="9"/>
      <c r="C233" s="9"/>
      <c r="P233" s="4"/>
    </row>
    <row r="234" spans="1:16" x14ac:dyDescent="0.2">
      <c r="B234" s="1" t="s">
        <v>3</v>
      </c>
      <c r="E234" s="4">
        <v>0</v>
      </c>
      <c r="F234" s="4">
        <v>-1</v>
      </c>
      <c r="G234" s="4">
        <v>-3</v>
      </c>
      <c r="H234" s="4">
        <v>-29</v>
      </c>
      <c r="I234" s="4">
        <v>-44</v>
      </c>
      <c r="J234" s="4">
        <v>-55</v>
      </c>
      <c r="K234" s="4">
        <v>-68</v>
      </c>
      <c r="L234" s="4">
        <v>-81</v>
      </c>
      <c r="M234" s="4">
        <v>-96</v>
      </c>
      <c r="N234" s="4">
        <v>-110</v>
      </c>
      <c r="O234" s="4">
        <v>-77</v>
      </c>
      <c r="P234" s="4">
        <v>-488</v>
      </c>
    </row>
    <row r="235" spans="1:16" ht="16.5" x14ac:dyDescent="0.2">
      <c r="B235" s="1" t="s">
        <v>438</v>
      </c>
      <c r="E235" s="4">
        <v>0</v>
      </c>
      <c r="F235" s="4" t="s">
        <v>5</v>
      </c>
      <c r="G235" s="4">
        <v>-1</v>
      </c>
      <c r="H235" s="4">
        <v>-1</v>
      </c>
      <c r="I235" s="4">
        <v>-2</v>
      </c>
      <c r="J235" s="4">
        <v>-2</v>
      </c>
      <c r="K235" s="4">
        <v>-3</v>
      </c>
      <c r="L235" s="4">
        <v>-4</v>
      </c>
      <c r="M235" s="4">
        <v>-5</v>
      </c>
      <c r="N235" s="4">
        <v>-6</v>
      </c>
      <c r="O235" s="4">
        <v>-4</v>
      </c>
      <c r="P235" s="4">
        <v>-24</v>
      </c>
    </row>
    <row r="236" spans="1:16" x14ac:dyDescent="0.2">
      <c r="C236" s="1" t="s">
        <v>43</v>
      </c>
      <c r="E236" s="4">
        <v>0</v>
      </c>
      <c r="F236" s="4">
        <v>-1</v>
      </c>
      <c r="G236" s="4">
        <v>-3</v>
      </c>
      <c r="H236" s="4">
        <v>-28</v>
      </c>
      <c r="I236" s="4">
        <v>-42</v>
      </c>
      <c r="J236" s="4">
        <v>-53</v>
      </c>
      <c r="K236" s="4">
        <v>-65</v>
      </c>
      <c r="L236" s="4">
        <v>-77</v>
      </c>
      <c r="M236" s="4">
        <v>-90</v>
      </c>
      <c r="N236" s="4">
        <v>-104</v>
      </c>
      <c r="O236" s="4">
        <v>-74</v>
      </c>
      <c r="P236" s="4">
        <v>-464</v>
      </c>
    </row>
    <row r="237" spans="1:16" s="10" customFormat="1" ht="14.25" customHeight="1" x14ac:dyDescent="0.2">
      <c r="A237" s="9" t="s">
        <v>46</v>
      </c>
      <c r="B237" s="9"/>
      <c r="C237" s="9"/>
      <c r="P237" s="4"/>
    </row>
    <row r="238" spans="1:16" x14ac:dyDescent="0.2">
      <c r="B238" s="1" t="s">
        <v>3</v>
      </c>
      <c r="E238" s="4">
        <v>0</v>
      </c>
      <c r="F238" s="4">
        <v>-1</v>
      </c>
      <c r="G238" s="4">
        <v>-3</v>
      </c>
      <c r="H238" s="4">
        <v>-18</v>
      </c>
      <c r="I238" s="4">
        <v>-30</v>
      </c>
      <c r="J238" s="4">
        <v>-39</v>
      </c>
      <c r="K238" s="4">
        <v>-48</v>
      </c>
      <c r="L238" s="4">
        <v>-58</v>
      </c>
      <c r="M238" s="4">
        <v>-68</v>
      </c>
      <c r="N238" s="4">
        <v>-79</v>
      </c>
      <c r="O238" s="4">
        <v>-53</v>
      </c>
      <c r="P238" s="4">
        <v>-345</v>
      </c>
    </row>
    <row r="239" spans="1:16" ht="16.5" x14ac:dyDescent="0.2">
      <c r="B239" s="1" t="s">
        <v>438</v>
      </c>
      <c r="E239" s="4">
        <v>0</v>
      </c>
      <c r="F239" s="4" t="s">
        <v>5</v>
      </c>
      <c r="G239" s="4">
        <v>-1</v>
      </c>
      <c r="H239" s="4">
        <v>-1</v>
      </c>
      <c r="I239" s="4">
        <v>-1</v>
      </c>
      <c r="J239" s="4">
        <v>-2</v>
      </c>
      <c r="K239" s="4">
        <v>-2</v>
      </c>
      <c r="L239" s="4">
        <v>-3</v>
      </c>
      <c r="M239" s="4">
        <v>-4</v>
      </c>
      <c r="N239" s="4">
        <v>-5</v>
      </c>
      <c r="O239" s="4">
        <v>-3</v>
      </c>
      <c r="P239" s="4">
        <v>-21</v>
      </c>
    </row>
    <row r="240" spans="1:16" x14ac:dyDescent="0.2">
      <c r="C240" s="1" t="s">
        <v>43</v>
      </c>
      <c r="E240" s="4">
        <v>0</v>
      </c>
      <c r="F240" s="4">
        <v>-1</v>
      </c>
      <c r="G240" s="4">
        <v>-3</v>
      </c>
      <c r="H240" s="4">
        <v>-17</v>
      </c>
      <c r="I240" s="4">
        <v>-29</v>
      </c>
      <c r="J240" s="4">
        <v>-37</v>
      </c>
      <c r="K240" s="4">
        <v>-45</v>
      </c>
      <c r="L240" s="4">
        <v>-54</v>
      </c>
      <c r="M240" s="4">
        <v>-64</v>
      </c>
      <c r="N240" s="4">
        <v>-74</v>
      </c>
      <c r="O240" s="4">
        <v>-50</v>
      </c>
      <c r="P240" s="4">
        <v>-324</v>
      </c>
    </row>
    <row r="243" spans="1:16" x14ac:dyDescent="0.2">
      <c r="A243" s="1" t="s">
        <v>47</v>
      </c>
    </row>
    <row r="244" spans="1:16" x14ac:dyDescent="0.2">
      <c r="A244" s="1" t="s">
        <v>48</v>
      </c>
    </row>
    <row r="245" spans="1:16" x14ac:dyDescent="0.2">
      <c r="A245" s="1" t="s">
        <v>49</v>
      </c>
    </row>
    <row r="246" spans="1:16" x14ac:dyDescent="0.2">
      <c r="A246" s="1" t="s">
        <v>38</v>
      </c>
    </row>
    <row r="247" spans="1:16" x14ac:dyDescent="0.2">
      <c r="A247" s="1" t="s">
        <v>50</v>
      </c>
    </row>
    <row r="248" spans="1:16" x14ac:dyDescent="0.2">
      <c r="A248" s="33" t="str">
        <f ca="1">HYPERLINK("#"&amp;CELL("address", Contents!A24), "Back to Table of Contents")</f>
        <v>Back to Table of Contents</v>
      </c>
    </row>
    <row r="250" spans="1:16" ht="15" x14ac:dyDescent="0.25">
      <c r="A250" s="5" t="s">
        <v>58</v>
      </c>
    </row>
    <row r="251" spans="1:16" ht="15" x14ac:dyDescent="0.25">
      <c r="A251" s="5" t="s">
        <v>126</v>
      </c>
      <c r="P251" s="11" t="s">
        <v>29</v>
      </c>
    </row>
    <row r="253" spans="1:16" x14ac:dyDescent="0.2">
      <c r="A253" s="1" t="s">
        <v>2</v>
      </c>
      <c r="E253" s="4">
        <v>2019</v>
      </c>
      <c r="F253" s="4">
        <v>2020</v>
      </c>
      <c r="G253" s="4">
        <v>2021</v>
      </c>
      <c r="H253" s="4">
        <v>2022</v>
      </c>
      <c r="I253" s="4">
        <v>2023</v>
      </c>
      <c r="J253" s="4">
        <v>2024</v>
      </c>
      <c r="K253" s="4">
        <v>2025</v>
      </c>
      <c r="L253" s="4">
        <v>2026</v>
      </c>
      <c r="M253" s="4">
        <v>2027</v>
      </c>
      <c r="N253" s="4">
        <v>2028</v>
      </c>
      <c r="O253" s="4" t="s">
        <v>14</v>
      </c>
      <c r="P253" s="4" t="s">
        <v>15</v>
      </c>
    </row>
    <row r="255" spans="1:16" x14ac:dyDescent="0.2">
      <c r="A255" s="1" t="s">
        <v>3</v>
      </c>
    </row>
    <row r="256" spans="1:16" x14ac:dyDescent="0.2">
      <c r="B256" s="1" t="s">
        <v>127</v>
      </c>
      <c r="E256" s="1">
        <v>0</v>
      </c>
      <c r="F256" s="1">
        <v>0</v>
      </c>
      <c r="G256" s="1">
        <v>-2</v>
      </c>
      <c r="H256" s="1">
        <v>-2</v>
      </c>
      <c r="I256" s="1">
        <v>-2</v>
      </c>
      <c r="J256" s="1">
        <v>-2</v>
      </c>
      <c r="K256" s="1">
        <v>-2</v>
      </c>
      <c r="L256" s="1">
        <v>-2</v>
      </c>
      <c r="M256" s="1">
        <v>-2</v>
      </c>
      <c r="N256" s="1">
        <v>-2</v>
      </c>
      <c r="O256" s="1">
        <v>-5</v>
      </c>
      <c r="P256" s="4">
        <v>-15</v>
      </c>
    </row>
    <row r="257" spans="1:16" x14ac:dyDescent="0.2">
      <c r="B257" s="1" t="s">
        <v>128</v>
      </c>
      <c r="E257" s="1">
        <v>0</v>
      </c>
      <c r="F257" s="1">
        <v>0</v>
      </c>
      <c r="G257" s="1">
        <v>-11</v>
      </c>
      <c r="H257" s="1">
        <v>-12</v>
      </c>
      <c r="I257" s="1">
        <v>-12</v>
      </c>
      <c r="J257" s="1">
        <v>-13</v>
      </c>
      <c r="K257" s="1">
        <v>-14</v>
      </c>
      <c r="L257" s="1">
        <v>-15</v>
      </c>
      <c r="M257" s="1">
        <v>-15</v>
      </c>
      <c r="N257" s="1">
        <v>-16</v>
      </c>
      <c r="O257" s="1">
        <v>-35</v>
      </c>
      <c r="P257" s="4">
        <v>-108</v>
      </c>
    </row>
    <row r="258" spans="1:16" x14ac:dyDescent="0.2">
      <c r="B258" s="1" t="s">
        <v>129</v>
      </c>
      <c r="E258" s="1">
        <v>0</v>
      </c>
      <c r="F258" s="1">
        <v>0</v>
      </c>
      <c r="G258" s="1">
        <v>-34</v>
      </c>
      <c r="H258" s="1">
        <v>-37</v>
      </c>
      <c r="I258" s="1">
        <v>-39</v>
      </c>
      <c r="J258" s="1">
        <v>-42</v>
      </c>
      <c r="K258" s="1">
        <v>-44</v>
      </c>
      <c r="L258" s="1">
        <v>-47</v>
      </c>
      <c r="M258" s="1">
        <v>-49</v>
      </c>
      <c r="N258" s="1">
        <v>-52</v>
      </c>
      <c r="O258" s="1">
        <v>-110</v>
      </c>
      <c r="P258" s="4">
        <v>-344</v>
      </c>
    </row>
    <row r="261" spans="1:16" x14ac:dyDescent="0.2">
      <c r="A261" s="1" t="s">
        <v>130</v>
      </c>
    </row>
    <row r="262" spans="1:16" x14ac:dyDescent="0.2">
      <c r="A262" s="33" t="str">
        <f ca="1">HYPERLINK("#"&amp;CELL("address", Contents!A25), "Back to Table of Contents")</f>
        <v>Back to Table of Contents</v>
      </c>
    </row>
    <row r="264" spans="1:16" ht="15" x14ac:dyDescent="0.25">
      <c r="A264" s="5" t="s">
        <v>59</v>
      </c>
    </row>
    <row r="265" spans="1:16" ht="15" x14ac:dyDescent="0.25">
      <c r="A265" s="5" t="s">
        <v>131</v>
      </c>
      <c r="P265" s="11" t="s">
        <v>29</v>
      </c>
    </row>
    <row r="267" spans="1:16" x14ac:dyDescent="0.2">
      <c r="A267" s="1" t="s">
        <v>2</v>
      </c>
      <c r="E267" s="4">
        <v>2019</v>
      </c>
      <c r="F267" s="4">
        <v>2020</v>
      </c>
      <c r="G267" s="4">
        <v>2021</v>
      </c>
      <c r="H267" s="4">
        <v>2022</v>
      </c>
      <c r="I267" s="4">
        <v>2023</v>
      </c>
      <c r="J267" s="4">
        <v>2024</v>
      </c>
      <c r="K267" s="4">
        <v>2025</v>
      </c>
      <c r="L267" s="4">
        <v>2026</v>
      </c>
      <c r="M267" s="4">
        <v>2027</v>
      </c>
      <c r="N267" s="4">
        <v>2028</v>
      </c>
      <c r="O267" s="4" t="s">
        <v>14</v>
      </c>
      <c r="P267" s="4" t="s">
        <v>15</v>
      </c>
    </row>
    <row r="269" spans="1:16" x14ac:dyDescent="0.2">
      <c r="E269" s="41" t="s">
        <v>132</v>
      </c>
      <c r="F269" s="41"/>
      <c r="G269" s="41"/>
      <c r="H269" s="41"/>
      <c r="I269" s="41"/>
      <c r="J269" s="41"/>
      <c r="K269" s="41"/>
      <c r="L269" s="41"/>
      <c r="M269" s="41"/>
      <c r="N269" s="41"/>
      <c r="O269" s="41"/>
      <c r="P269" s="41"/>
    </row>
    <row r="270" spans="1:16" x14ac:dyDescent="0.2">
      <c r="A270" s="1" t="s">
        <v>3</v>
      </c>
      <c r="E270" s="1">
        <v>0</v>
      </c>
      <c r="F270" s="1">
        <v>0</v>
      </c>
      <c r="G270" s="1">
        <v>-5</v>
      </c>
      <c r="H270" s="1">
        <v>-6</v>
      </c>
      <c r="I270" s="1">
        <v>-6</v>
      </c>
      <c r="J270" s="1">
        <v>-7</v>
      </c>
      <c r="K270" s="1">
        <v>-7</v>
      </c>
      <c r="L270" s="1">
        <v>-8</v>
      </c>
      <c r="M270" s="1">
        <v>-8</v>
      </c>
      <c r="N270" s="1">
        <v>-8</v>
      </c>
      <c r="O270" s="1">
        <v>-18</v>
      </c>
      <c r="P270" s="4">
        <v>-55</v>
      </c>
    </row>
    <row r="271" spans="1:16" x14ac:dyDescent="0.2">
      <c r="E271" s="41" t="s">
        <v>133</v>
      </c>
      <c r="F271" s="41"/>
      <c r="G271" s="41"/>
      <c r="H271" s="41"/>
      <c r="I271" s="41"/>
      <c r="J271" s="41"/>
      <c r="K271" s="41"/>
      <c r="L271" s="41"/>
      <c r="M271" s="41"/>
      <c r="N271" s="41"/>
      <c r="O271" s="41"/>
      <c r="P271" s="41"/>
    </row>
    <row r="272" spans="1:16" x14ac:dyDescent="0.2">
      <c r="A272" s="1" t="s">
        <v>3</v>
      </c>
      <c r="E272" s="1">
        <v>0</v>
      </c>
      <c r="F272" s="1">
        <v>0</v>
      </c>
      <c r="G272" s="1">
        <v>-40</v>
      </c>
      <c r="H272" s="1">
        <v>-43</v>
      </c>
      <c r="I272" s="1">
        <v>-45</v>
      </c>
      <c r="J272" s="1">
        <v>-48</v>
      </c>
      <c r="K272" s="1">
        <v>-50</v>
      </c>
      <c r="L272" s="1">
        <v>-53</v>
      </c>
      <c r="M272" s="1">
        <v>-56</v>
      </c>
      <c r="N272" s="1">
        <v>-59</v>
      </c>
      <c r="O272" s="1">
        <v>-128</v>
      </c>
      <c r="P272" s="4">
        <v>-394</v>
      </c>
    </row>
    <row r="273" spans="1:16" x14ac:dyDescent="0.2">
      <c r="E273" s="41" t="s">
        <v>134</v>
      </c>
      <c r="F273" s="41"/>
      <c r="G273" s="41"/>
      <c r="H273" s="41"/>
      <c r="I273" s="41"/>
      <c r="J273" s="41"/>
      <c r="K273" s="41"/>
      <c r="L273" s="41"/>
      <c r="M273" s="41"/>
      <c r="N273" s="41"/>
      <c r="O273" s="41"/>
      <c r="P273" s="41"/>
    </row>
    <row r="274" spans="1:16" x14ac:dyDescent="0.2">
      <c r="A274" s="1" t="s">
        <v>3</v>
      </c>
      <c r="E274" s="1">
        <v>0</v>
      </c>
      <c r="F274" s="1">
        <v>-1</v>
      </c>
      <c r="G274" s="1">
        <v>-28</v>
      </c>
      <c r="H274" s="1">
        <v>-40</v>
      </c>
      <c r="I274" s="1">
        <v>-43</v>
      </c>
      <c r="J274" s="1">
        <v>-47</v>
      </c>
      <c r="K274" s="1">
        <v>-50</v>
      </c>
      <c r="L274" s="1">
        <v>-54</v>
      </c>
      <c r="M274" s="1">
        <v>-57</v>
      </c>
      <c r="N274" s="1">
        <v>-60</v>
      </c>
      <c r="O274" s="1">
        <v>-113</v>
      </c>
      <c r="P274" s="4">
        <v>-381</v>
      </c>
    </row>
    <row r="275" spans="1:16" ht="16.5" x14ac:dyDescent="0.2">
      <c r="A275" s="1" t="s">
        <v>433</v>
      </c>
      <c r="E275" s="1">
        <v>0</v>
      </c>
      <c r="F275" s="4" t="s">
        <v>5</v>
      </c>
      <c r="G275" s="1">
        <v>-2</v>
      </c>
      <c r="H275" s="1">
        <v>-3</v>
      </c>
      <c r="I275" s="1">
        <v>-4</v>
      </c>
      <c r="J275" s="1">
        <v>-4</v>
      </c>
      <c r="K275" s="1">
        <v>-5</v>
      </c>
      <c r="L275" s="1">
        <v>-5</v>
      </c>
      <c r="M275" s="1">
        <v>-6</v>
      </c>
      <c r="N275" s="1">
        <v>-6</v>
      </c>
      <c r="O275" s="1">
        <v>-9</v>
      </c>
      <c r="P275" s="4">
        <v>-36</v>
      </c>
    </row>
    <row r="276" spans="1:16" x14ac:dyDescent="0.2">
      <c r="B276" s="1" t="s">
        <v>43</v>
      </c>
      <c r="E276" s="1">
        <v>0</v>
      </c>
      <c r="F276" s="1">
        <v>-1</v>
      </c>
      <c r="G276" s="1">
        <v>-26</v>
      </c>
      <c r="H276" s="1">
        <v>-36</v>
      </c>
      <c r="I276" s="1">
        <v>-39</v>
      </c>
      <c r="J276" s="1">
        <v>-43</v>
      </c>
      <c r="K276" s="1">
        <v>-46</v>
      </c>
      <c r="L276" s="1">
        <v>-48</v>
      </c>
      <c r="M276" s="1">
        <v>-51</v>
      </c>
      <c r="N276" s="1">
        <v>-54</v>
      </c>
      <c r="O276" s="1">
        <v>-103</v>
      </c>
      <c r="P276" s="4">
        <v>-345</v>
      </c>
    </row>
    <row r="279" spans="1:16" x14ac:dyDescent="0.2">
      <c r="A279" s="1" t="s">
        <v>47</v>
      </c>
    </row>
    <row r="280" spans="1:16" x14ac:dyDescent="0.2">
      <c r="A280" s="1" t="s">
        <v>135</v>
      </c>
    </row>
    <row r="281" spans="1:16" x14ac:dyDescent="0.2">
      <c r="A281" s="1" t="s">
        <v>136</v>
      </c>
    </row>
    <row r="282" spans="1:16" x14ac:dyDescent="0.2">
      <c r="A282" s="1" t="s">
        <v>137</v>
      </c>
    </row>
    <row r="283" spans="1:16" x14ac:dyDescent="0.2">
      <c r="A283" s="33" t="str">
        <f ca="1">HYPERLINK("#"&amp;CELL("address", Contents!A26), "Back to Table of Contents")</f>
        <v>Back to Table of Contents</v>
      </c>
    </row>
    <row r="285" spans="1:16" ht="15" x14ac:dyDescent="0.25">
      <c r="A285" s="5" t="s">
        <v>60</v>
      </c>
    </row>
    <row r="286" spans="1:16" ht="15" x14ac:dyDescent="0.25">
      <c r="A286" s="5" t="s">
        <v>138</v>
      </c>
      <c r="P286" s="11" t="s">
        <v>29</v>
      </c>
    </row>
    <row r="288" spans="1:16" x14ac:dyDescent="0.2">
      <c r="A288" s="1" t="s">
        <v>2</v>
      </c>
      <c r="E288" s="4">
        <v>2019</v>
      </c>
      <c r="F288" s="4">
        <v>2020</v>
      </c>
      <c r="G288" s="4">
        <v>2021</v>
      </c>
      <c r="H288" s="4">
        <v>2022</v>
      </c>
      <c r="I288" s="4">
        <v>2023</v>
      </c>
      <c r="J288" s="4">
        <v>2024</v>
      </c>
      <c r="K288" s="4">
        <v>2025</v>
      </c>
      <c r="L288" s="4">
        <v>2026</v>
      </c>
      <c r="M288" s="4">
        <v>2027</v>
      </c>
      <c r="N288" s="4">
        <v>2028</v>
      </c>
      <c r="O288" s="4" t="s">
        <v>14</v>
      </c>
      <c r="P288" s="4" t="s">
        <v>15</v>
      </c>
    </row>
    <row r="290" spans="1:16" x14ac:dyDescent="0.2">
      <c r="A290" s="1" t="s">
        <v>3</v>
      </c>
    </row>
    <row r="291" spans="1:16" x14ac:dyDescent="0.2">
      <c r="B291" s="1" t="s">
        <v>139</v>
      </c>
      <c r="E291" s="4">
        <v>0</v>
      </c>
      <c r="F291" s="4">
        <v>0</v>
      </c>
      <c r="G291" s="14">
        <v>-1</v>
      </c>
      <c r="H291" s="14">
        <v>-1.7</v>
      </c>
      <c r="I291" s="14">
        <v>-2.1</v>
      </c>
      <c r="J291" s="14">
        <v>-2.2999999999999998</v>
      </c>
      <c r="K291" s="14">
        <v>-2.4</v>
      </c>
      <c r="L291" s="14">
        <v>-2.6</v>
      </c>
      <c r="M291" s="14">
        <v>-2.7</v>
      </c>
      <c r="N291" s="14">
        <v>-2.8</v>
      </c>
      <c r="O291" s="14">
        <v>-4.8</v>
      </c>
      <c r="P291" s="14">
        <v>-17.600000000000001</v>
      </c>
    </row>
    <row r="292" spans="1:16" x14ac:dyDescent="0.2">
      <c r="B292" s="1" t="s">
        <v>140</v>
      </c>
      <c r="E292" s="4" t="s">
        <v>141</v>
      </c>
      <c r="F292" s="4" t="s">
        <v>141</v>
      </c>
      <c r="G292" s="14" t="s">
        <v>142</v>
      </c>
      <c r="H292" s="14" t="s">
        <v>143</v>
      </c>
      <c r="I292" s="14" t="s">
        <v>144</v>
      </c>
      <c r="J292" s="14" t="s">
        <v>144</v>
      </c>
      <c r="K292" s="14" t="s">
        <v>144</v>
      </c>
      <c r="L292" s="14" t="s">
        <v>145</v>
      </c>
      <c r="M292" s="14" t="s">
        <v>145</v>
      </c>
      <c r="N292" s="14" t="s">
        <v>146</v>
      </c>
      <c r="O292" s="14" t="s">
        <v>147</v>
      </c>
      <c r="P292" s="14" t="s">
        <v>148</v>
      </c>
    </row>
    <row r="293" spans="1:16" x14ac:dyDescent="0.2">
      <c r="C293" s="1" t="s">
        <v>149</v>
      </c>
      <c r="E293" s="4">
        <v>0</v>
      </c>
      <c r="F293" s="4">
        <v>0</v>
      </c>
      <c r="G293" s="14">
        <v>-0.8</v>
      </c>
      <c r="H293" s="14">
        <v>-1.3</v>
      </c>
      <c r="I293" s="14">
        <v>-1.4</v>
      </c>
      <c r="J293" s="14">
        <v>-1.6</v>
      </c>
      <c r="K293" s="14">
        <v>-1.7</v>
      </c>
      <c r="L293" s="14">
        <v>-1.8</v>
      </c>
      <c r="M293" s="14">
        <v>-1.9</v>
      </c>
      <c r="N293" s="14">
        <v>-1.9</v>
      </c>
      <c r="O293" s="14">
        <v>-3.5</v>
      </c>
      <c r="P293" s="14">
        <v>-12.4</v>
      </c>
    </row>
    <row r="296" spans="1:16" x14ac:dyDescent="0.2">
      <c r="A296" s="1" t="s">
        <v>35</v>
      </c>
    </row>
    <row r="297" spans="1:16" x14ac:dyDescent="0.2">
      <c r="A297" s="1" t="s">
        <v>150</v>
      </c>
    </row>
    <row r="298" spans="1:16" x14ac:dyDescent="0.2">
      <c r="A298" s="33" t="str">
        <f ca="1">HYPERLINK("#"&amp;CELL("address", Contents!A27), "Back to Table of Contents")</f>
        <v>Back to Table of Contents</v>
      </c>
    </row>
    <row r="300" spans="1:16" ht="15" x14ac:dyDescent="0.25">
      <c r="A300" s="5" t="s">
        <v>61</v>
      </c>
    </row>
    <row r="301" spans="1:16" ht="15" x14ac:dyDescent="0.25">
      <c r="A301" s="5" t="s">
        <v>151</v>
      </c>
      <c r="P301" s="11" t="s">
        <v>29</v>
      </c>
    </row>
    <row r="303" spans="1:16" x14ac:dyDescent="0.2">
      <c r="A303" s="1" t="s">
        <v>2</v>
      </c>
      <c r="E303" s="4">
        <v>2019</v>
      </c>
      <c r="F303" s="4">
        <v>2020</v>
      </c>
      <c r="G303" s="4">
        <v>2021</v>
      </c>
      <c r="H303" s="4">
        <v>2022</v>
      </c>
      <c r="I303" s="4">
        <v>2023</v>
      </c>
      <c r="J303" s="4">
        <v>2024</v>
      </c>
      <c r="K303" s="4">
        <v>2025</v>
      </c>
      <c r="L303" s="4">
        <v>2026</v>
      </c>
      <c r="M303" s="4">
        <v>2027</v>
      </c>
      <c r="N303" s="4">
        <v>2028</v>
      </c>
      <c r="O303" s="4" t="s">
        <v>14</v>
      </c>
      <c r="P303" s="4" t="s">
        <v>15</v>
      </c>
    </row>
    <row r="305" spans="1:16" x14ac:dyDescent="0.2">
      <c r="A305" s="1" t="s">
        <v>3</v>
      </c>
    </row>
    <row r="306" spans="1:16" x14ac:dyDescent="0.2">
      <c r="B306" s="1" t="s">
        <v>139</v>
      </c>
      <c r="E306" s="4">
        <v>0</v>
      </c>
      <c r="F306" s="14">
        <v>0.1</v>
      </c>
      <c r="G306" s="14">
        <v>0.1</v>
      </c>
      <c r="H306" s="14">
        <v>-1.4</v>
      </c>
      <c r="I306" s="14">
        <v>-2.2999999999999998</v>
      </c>
      <c r="J306" s="14">
        <v>-2.6</v>
      </c>
      <c r="K306" s="14">
        <v>-2.7</v>
      </c>
      <c r="L306" s="14">
        <v>-2.9</v>
      </c>
      <c r="M306" s="14">
        <v>-3.1</v>
      </c>
      <c r="N306" s="14">
        <v>-3.3</v>
      </c>
      <c r="O306" s="14">
        <v>-3.5</v>
      </c>
      <c r="P306" s="14">
        <v>-18</v>
      </c>
    </row>
    <row r="307" spans="1:16" x14ac:dyDescent="0.2">
      <c r="B307" s="1" t="s">
        <v>140</v>
      </c>
      <c r="E307" s="4" t="s">
        <v>141</v>
      </c>
      <c r="F307" s="4" t="s">
        <v>141</v>
      </c>
      <c r="G307" s="4" t="s">
        <v>141</v>
      </c>
      <c r="H307" s="14" t="s">
        <v>152</v>
      </c>
      <c r="I307" s="14" t="s">
        <v>153</v>
      </c>
      <c r="J307" s="14" t="s">
        <v>154</v>
      </c>
      <c r="K307" s="14" t="s">
        <v>154</v>
      </c>
      <c r="L307" s="14" t="s">
        <v>155</v>
      </c>
      <c r="M307" s="14" t="s">
        <v>156</v>
      </c>
      <c r="N307" s="14" t="s">
        <v>157</v>
      </c>
      <c r="O307" s="14" t="s">
        <v>156</v>
      </c>
      <c r="P307" s="14" t="s">
        <v>158</v>
      </c>
    </row>
    <row r="308" spans="1:16" x14ac:dyDescent="0.2">
      <c r="C308" s="1" t="s">
        <v>149</v>
      </c>
      <c r="E308" s="4">
        <v>0</v>
      </c>
      <c r="F308" s="14">
        <v>0.1</v>
      </c>
      <c r="G308" s="14">
        <v>0.1</v>
      </c>
      <c r="H308" s="14">
        <v>-1.9</v>
      </c>
      <c r="I308" s="14">
        <v>-3.5</v>
      </c>
      <c r="J308" s="14">
        <v>-3.9</v>
      </c>
      <c r="K308" s="14">
        <v>-4.2</v>
      </c>
      <c r="L308" s="14">
        <v>-4.4000000000000004</v>
      </c>
      <c r="M308" s="14">
        <v>-4.7</v>
      </c>
      <c r="N308" s="14">
        <v>-5</v>
      </c>
      <c r="O308" s="14">
        <v>-5.0999999999999996</v>
      </c>
      <c r="P308" s="14">
        <v>-27.3</v>
      </c>
    </row>
    <row r="311" spans="1:16" x14ac:dyDescent="0.2">
      <c r="A311" s="1" t="s">
        <v>159</v>
      </c>
    </row>
    <row r="312" spans="1:16" x14ac:dyDescent="0.2">
      <c r="A312" s="1" t="s">
        <v>150</v>
      </c>
    </row>
    <row r="313" spans="1:16" x14ac:dyDescent="0.2">
      <c r="A313" s="33" t="str">
        <f ca="1">HYPERLINK("#"&amp;CELL("address", Contents!A28), "Back to Table of Contents")</f>
        <v>Back to Table of Contents</v>
      </c>
    </row>
    <row r="315" spans="1:16" ht="15" x14ac:dyDescent="0.25">
      <c r="A315" s="5" t="s">
        <v>62</v>
      </c>
    </row>
    <row r="316" spans="1:16" ht="15" x14ac:dyDescent="0.25">
      <c r="A316" s="5" t="s">
        <v>160</v>
      </c>
      <c r="P316" s="11" t="s">
        <v>161</v>
      </c>
    </row>
    <row r="318" spans="1:16" x14ac:dyDescent="0.2">
      <c r="A318" s="1" t="s">
        <v>2</v>
      </c>
      <c r="E318" s="4">
        <v>2019</v>
      </c>
      <c r="F318" s="4">
        <v>2020</v>
      </c>
      <c r="G318" s="4">
        <v>2021</v>
      </c>
      <c r="H318" s="4">
        <v>2022</v>
      </c>
      <c r="I318" s="4">
        <v>2023</v>
      </c>
      <c r="J318" s="4">
        <v>2024</v>
      </c>
      <c r="K318" s="4">
        <v>2025</v>
      </c>
      <c r="L318" s="4">
        <v>2026</v>
      </c>
      <c r="M318" s="4">
        <v>2027</v>
      </c>
      <c r="N318" s="4">
        <v>2028</v>
      </c>
      <c r="O318" s="4" t="s">
        <v>14</v>
      </c>
      <c r="P318" s="4" t="s">
        <v>15</v>
      </c>
    </row>
    <row r="320" spans="1:16" x14ac:dyDescent="0.2">
      <c r="A320" s="1" t="s">
        <v>3</v>
      </c>
    </row>
    <row r="321" spans="1:16" x14ac:dyDescent="0.2">
      <c r="B321" s="1" t="s">
        <v>162</v>
      </c>
      <c r="E321" s="1">
        <v>0</v>
      </c>
      <c r="F321" s="1">
        <v>0</v>
      </c>
      <c r="G321" s="1">
        <v>0</v>
      </c>
      <c r="H321" s="1">
        <v>-4</v>
      </c>
      <c r="I321" s="1">
        <v>-5</v>
      </c>
      <c r="J321" s="1">
        <v>-6</v>
      </c>
      <c r="K321" s="1">
        <v>-6</v>
      </c>
      <c r="L321" s="1">
        <v>-6</v>
      </c>
      <c r="M321" s="1">
        <v>-7</v>
      </c>
      <c r="N321" s="1">
        <v>-10</v>
      </c>
      <c r="O321" s="1">
        <v>-9</v>
      </c>
      <c r="P321" s="4">
        <v>-44</v>
      </c>
    </row>
    <row r="322" spans="1:16" x14ac:dyDescent="0.2">
      <c r="B322" s="1" t="s">
        <v>163</v>
      </c>
      <c r="E322" s="1">
        <v>0</v>
      </c>
      <c r="F322" s="1">
        <v>0</v>
      </c>
      <c r="G322" s="1">
        <v>0</v>
      </c>
      <c r="H322" s="1">
        <v>-7</v>
      </c>
      <c r="I322" s="1">
        <v>-9</v>
      </c>
      <c r="J322" s="1">
        <v>-10</v>
      </c>
      <c r="K322" s="1">
        <v>-10</v>
      </c>
      <c r="L322" s="1">
        <v>-11</v>
      </c>
      <c r="M322" s="1">
        <v>-12</v>
      </c>
      <c r="N322" s="1">
        <v>-13</v>
      </c>
      <c r="O322" s="1">
        <v>-16</v>
      </c>
      <c r="P322" s="4">
        <v>-72</v>
      </c>
    </row>
    <row r="323" spans="1:16" x14ac:dyDescent="0.2">
      <c r="B323" s="1" t="s">
        <v>7</v>
      </c>
      <c r="E323" s="1">
        <v>0</v>
      </c>
      <c r="F323" s="1">
        <v>0</v>
      </c>
      <c r="G323" s="1">
        <v>0</v>
      </c>
      <c r="H323" s="1">
        <v>-11</v>
      </c>
      <c r="I323" s="1">
        <v>-15</v>
      </c>
      <c r="J323" s="1">
        <v>-15</v>
      </c>
      <c r="K323" s="1">
        <v>-16</v>
      </c>
      <c r="L323" s="1">
        <v>-17</v>
      </c>
      <c r="M323" s="1">
        <v>-19</v>
      </c>
      <c r="N323" s="1">
        <v>-22</v>
      </c>
      <c r="O323" s="1">
        <v>-25</v>
      </c>
      <c r="P323" s="4">
        <v>-116</v>
      </c>
    </row>
    <row r="326" spans="1:16" x14ac:dyDescent="0.2">
      <c r="A326" s="1" t="s">
        <v>164</v>
      </c>
    </row>
    <row r="327" spans="1:16" x14ac:dyDescent="0.2">
      <c r="A327" s="33" t="str">
        <f ca="1">HYPERLINK("#"&amp;CELL("address", Contents!A29), "Back to Table of Contents")</f>
        <v>Back to Table of Contents</v>
      </c>
    </row>
    <row r="329" spans="1:16" ht="15" x14ac:dyDescent="0.25">
      <c r="A329" s="5" t="s">
        <v>63</v>
      </c>
    </row>
    <row r="330" spans="1:16" ht="15" x14ac:dyDescent="0.25">
      <c r="A330" s="5" t="s">
        <v>165</v>
      </c>
      <c r="P330" s="11" t="s">
        <v>161</v>
      </c>
    </row>
    <row r="332" spans="1:16" x14ac:dyDescent="0.2">
      <c r="A332" s="1" t="s">
        <v>2</v>
      </c>
      <c r="E332" s="4">
        <v>2019</v>
      </c>
      <c r="F332" s="4">
        <v>2020</v>
      </c>
      <c r="G332" s="4">
        <v>2021</v>
      </c>
      <c r="H332" s="4">
        <v>2022</v>
      </c>
      <c r="I332" s="4">
        <v>2023</v>
      </c>
      <c r="J332" s="4">
        <v>2024</v>
      </c>
      <c r="K332" s="4">
        <v>2025</v>
      </c>
      <c r="L332" s="4">
        <v>2026</v>
      </c>
      <c r="M332" s="4">
        <v>2027</v>
      </c>
      <c r="N332" s="4">
        <v>2028</v>
      </c>
      <c r="O332" s="4" t="s">
        <v>14</v>
      </c>
      <c r="P332" s="4" t="s">
        <v>15</v>
      </c>
    </row>
    <row r="334" spans="1:16" x14ac:dyDescent="0.2">
      <c r="A334" s="1" t="s">
        <v>3</v>
      </c>
    </row>
    <row r="335" spans="1:16" x14ac:dyDescent="0.2">
      <c r="B335" s="1" t="s">
        <v>166</v>
      </c>
      <c r="E335" s="4">
        <v>0</v>
      </c>
      <c r="F335" s="4">
        <v>-7</v>
      </c>
      <c r="G335" s="4">
        <v>-16</v>
      </c>
      <c r="H335" s="4">
        <v>-27</v>
      </c>
      <c r="I335" s="4">
        <v>-38</v>
      </c>
      <c r="J335" s="4">
        <v>-52</v>
      </c>
      <c r="K335" s="4">
        <v>-55</v>
      </c>
      <c r="L335" s="4">
        <v>-60</v>
      </c>
      <c r="M335" s="4">
        <v>-64</v>
      </c>
      <c r="N335" s="4">
        <v>-69</v>
      </c>
      <c r="O335" s="4">
        <v>-89</v>
      </c>
      <c r="P335" s="4">
        <v>-389</v>
      </c>
    </row>
    <row r="336" spans="1:16" x14ac:dyDescent="0.2">
      <c r="B336" s="1" t="s">
        <v>167</v>
      </c>
      <c r="E336" s="4">
        <v>0</v>
      </c>
      <c r="F336" s="4" t="s">
        <v>5</v>
      </c>
      <c r="G336" s="4">
        <v>-1</v>
      </c>
      <c r="H336" s="4">
        <v>-2</v>
      </c>
      <c r="I336" s="4">
        <v>-3</v>
      </c>
      <c r="J336" s="4">
        <v>-4</v>
      </c>
      <c r="K336" s="4">
        <v>-5</v>
      </c>
      <c r="L336" s="4">
        <v>-7</v>
      </c>
      <c r="M336" s="4">
        <v>-8</v>
      </c>
      <c r="N336" s="4">
        <v>-11</v>
      </c>
      <c r="O336" s="4">
        <v>-5</v>
      </c>
      <c r="P336" s="4">
        <v>-40</v>
      </c>
    </row>
    <row r="337" spans="1:16" ht="16.5" x14ac:dyDescent="0.2">
      <c r="B337" s="1" t="s">
        <v>442</v>
      </c>
      <c r="E337" s="4">
        <v>0</v>
      </c>
      <c r="F337" s="4">
        <v>-8</v>
      </c>
      <c r="G337" s="4">
        <v>-17</v>
      </c>
      <c r="H337" s="4">
        <v>-28</v>
      </c>
      <c r="I337" s="4">
        <v>-40</v>
      </c>
      <c r="J337" s="4">
        <v>-54</v>
      </c>
      <c r="K337" s="4">
        <v>-59</v>
      </c>
      <c r="L337" s="4">
        <v>-64</v>
      </c>
      <c r="M337" s="4">
        <v>-70</v>
      </c>
      <c r="N337" s="4">
        <v>-77</v>
      </c>
      <c r="O337" s="4">
        <v>-93</v>
      </c>
      <c r="P337" s="4">
        <v>-418</v>
      </c>
    </row>
    <row r="340" spans="1:16" x14ac:dyDescent="0.2">
      <c r="A340" s="1" t="s">
        <v>168</v>
      </c>
    </row>
    <row r="341" spans="1:16" x14ac:dyDescent="0.2">
      <c r="A341" s="1" t="s">
        <v>169</v>
      </c>
    </row>
    <row r="342" spans="1:16" x14ac:dyDescent="0.2">
      <c r="A342" s="1" t="s">
        <v>170</v>
      </c>
    </row>
    <row r="343" spans="1:16" x14ac:dyDescent="0.2">
      <c r="A343" s="33" t="str">
        <f ca="1">HYPERLINK("#"&amp;CELL("address", Contents!A30), "Back to Table of Contents")</f>
        <v>Back to Table of Contents</v>
      </c>
    </row>
    <row r="345" spans="1:16" ht="15" x14ac:dyDescent="0.25">
      <c r="A345" s="5" t="s">
        <v>64</v>
      </c>
    </row>
    <row r="346" spans="1:16" ht="15" x14ac:dyDescent="0.25">
      <c r="A346" s="5" t="s">
        <v>171</v>
      </c>
      <c r="P346" s="11" t="s">
        <v>161</v>
      </c>
    </row>
    <row r="348" spans="1:16" x14ac:dyDescent="0.2">
      <c r="A348" s="1" t="s">
        <v>2</v>
      </c>
      <c r="E348" s="4">
        <v>2019</v>
      </c>
      <c r="F348" s="4">
        <v>2020</v>
      </c>
      <c r="G348" s="4">
        <v>2021</v>
      </c>
      <c r="H348" s="4">
        <v>2022</v>
      </c>
      <c r="I348" s="4">
        <v>2023</v>
      </c>
      <c r="J348" s="4">
        <v>2024</v>
      </c>
      <c r="K348" s="4">
        <v>2025</v>
      </c>
      <c r="L348" s="4">
        <v>2026</v>
      </c>
      <c r="M348" s="4">
        <v>2027</v>
      </c>
      <c r="N348" s="4">
        <v>2028</v>
      </c>
      <c r="O348" s="4" t="s">
        <v>14</v>
      </c>
      <c r="P348" s="4" t="s">
        <v>15</v>
      </c>
    </row>
    <row r="350" spans="1:16" x14ac:dyDescent="0.2">
      <c r="E350" s="41" t="s">
        <v>172</v>
      </c>
      <c r="F350" s="41"/>
      <c r="G350" s="41"/>
      <c r="H350" s="41"/>
      <c r="I350" s="41"/>
      <c r="J350" s="41"/>
      <c r="K350" s="41"/>
      <c r="L350" s="41"/>
      <c r="M350" s="41"/>
      <c r="N350" s="41"/>
      <c r="O350" s="41"/>
      <c r="P350" s="41"/>
    </row>
    <row r="351" spans="1:16" x14ac:dyDescent="0.2">
      <c r="A351" s="1" t="s">
        <v>3</v>
      </c>
    </row>
    <row r="352" spans="1:16" x14ac:dyDescent="0.2">
      <c r="B352" s="1" t="s">
        <v>140</v>
      </c>
      <c r="E352" s="4">
        <v>0</v>
      </c>
      <c r="F352" s="4">
        <v>0</v>
      </c>
      <c r="G352" s="4">
        <v>0</v>
      </c>
      <c r="H352" s="4">
        <v>0</v>
      </c>
      <c r="I352" s="14">
        <v>-1.3</v>
      </c>
      <c r="J352" s="14">
        <v>-3.3</v>
      </c>
      <c r="K352" s="14">
        <v>-5.5</v>
      </c>
      <c r="L352" s="14">
        <v>-7.7</v>
      </c>
      <c r="M352" s="14">
        <v>-10.4</v>
      </c>
      <c r="N352" s="14">
        <v>-13.7</v>
      </c>
      <c r="O352" s="14">
        <v>-1.3</v>
      </c>
      <c r="P352" s="14">
        <v>-42</v>
      </c>
    </row>
    <row r="353" spans="1:16" ht="16.5" x14ac:dyDescent="0.2">
      <c r="B353" s="1" t="s">
        <v>443</v>
      </c>
      <c r="E353" s="4">
        <v>0</v>
      </c>
      <c r="F353" s="4">
        <v>0</v>
      </c>
      <c r="G353" s="4">
        <v>0</v>
      </c>
      <c r="H353" s="4">
        <v>0</v>
      </c>
      <c r="I353" s="14">
        <v>-0.2</v>
      </c>
      <c r="J353" s="14">
        <v>-0.4</v>
      </c>
      <c r="K353" s="14">
        <v>-0.5</v>
      </c>
      <c r="L353" s="14">
        <v>-0.7</v>
      </c>
      <c r="M353" s="14">
        <v>-0.9</v>
      </c>
      <c r="N353" s="14">
        <v>-1.1000000000000001</v>
      </c>
      <c r="O353" s="14">
        <v>-0.2</v>
      </c>
      <c r="P353" s="14">
        <v>-3.8</v>
      </c>
    </row>
    <row r="354" spans="1:16" x14ac:dyDescent="0.2">
      <c r="B354" s="1" t="s">
        <v>173</v>
      </c>
      <c r="E354" s="4" t="s">
        <v>141</v>
      </c>
      <c r="F354" s="4" t="s">
        <v>141</v>
      </c>
      <c r="G354" s="4" t="s">
        <v>141</v>
      </c>
      <c r="H354" s="4" t="s">
        <v>141</v>
      </c>
      <c r="I354" s="14" t="s">
        <v>145</v>
      </c>
      <c r="J354" s="14" t="s">
        <v>174</v>
      </c>
      <c r="K354" s="14" t="s">
        <v>175</v>
      </c>
      <c r="L354" s="14" t="s">
        <v>148</v>
      </c>
      <c r="M354" s="14" t="s">
        <v>176</v>
      </c>
      <c r="N354" s="14" t="s">
        <v>177</v>
      </c>
      <c r="O354" s="14" t="s">
        <v>145</v>
      </c>
      <c r="P354" s="14" t="s">
        <v>178</v>
      </c>
    </row>
    <row r="355" spans="1:16" x14ac:dyDescent="0.2">
      <c r="C355" s="1" t="s">
        <v>149</v>
      </c>
      <c r="E355" s="4">
        <v>0</v>
      </c>
      <c r="F355" s="4">
        <v>0</v>
      </c>
      <c r="G355" s="4">
        <v>0</v>
      </c>
      <c r="H355" s="4">
        <v>0</v>
      </c>
      <c r="I355" s="14">
        <v>-0.7</v>
      </c>
      <c r="J355" s="14">
        <v>-1.6</v>
      </c>
      <c r="K355" s="14">
        <v>-2.4</v>
      </c>
      <c r="L355" s="14">
        <v>-3.2</v>
      </c>
      <c r="M355" s="14">
        <v>-4.3</v>
      </c>
      <c r="N355" s="14">
        <v>-5.7</v>
      </c>
      <c r="O355" s="14">
        <v>-0.7</v>
      </c>
      <c r="P355" s="14">
        <v>-18</v>
      </c>
    </row>
    <row r="356" spans="1:16" ht="16.5" x14ac:dyDescent="0.2">
      <c r="A356" s="1" t="s">
        <v>438</v>
      </c>
      <c r="E356" s="4">
        <v>0</v>
      </c>
      <c r="F356" s="4">
        <v>0</v>
      </c>
      <c r="G356" s="4">
        <v>0</v>
      </c>
      <c r="H356" s="4">
        <v>0</v>
      </c>
      <c r="I356" s="14">
        <v>-0.1</v>
      </c>
      <c r="J356" s="14">
        <v>-0.2</v>
      </c>
      <c r="K356" s="14">
        <v>-0.3</v>
      </c>
      <c r="L356" s="14">
        <v>-0.5</v>
      </c>
      <c r="M356" s="14">
        <v>-0.7</v>
      </c>
      <c r="N356" s="14">
        <v>-0.9</v>
      </c>
      <c r="O356" s="14">
        <v>-0.1</v>
      </c>
      <c r="P356" s="14">
        <v>-2.6</v>
      </c>
    </row>
    <row r="357" spans="1:16" x14ac:dyDescent="0.2">
      <c r="D357" s="2" t="s">
        <v>43</v>
      </c>
      <c r="E357" s="4">
        <v>0</v>
      </c>
      <c r="F357" s="4">
        <v>0</v>
      </c>
      <c r="G357" s="4">
        <v>0</v>
      </c>
      <c r="H357" s="4">
        <v>0</v>
      </c>
      <c r="I357" s="14">
        <v>-0.7</v>
      </c>
      <c r="J357" s="14">
        <v>-1.4</v>
      </c>
      <c r="K357" s="14">
        <v>-2.1</v>
      </c>
      <c r="L357" s="14">
        <v>-2.8</v>
      </c>
      <c r="M357" s="14">
        <v>-3.6</v>
      </c>
      <c r="N357" s="14">
        <v>-4.8</v>
      </c>
      <c r="O357" s="14">
        <v>-0.7</v>
      </c>
      <c r="P357" s="14">
        <v>-15.4</v>
      </c>
    </row>
    <row r="358" spans="1:16" x14ac:dyDescent="0.2">
      <c r="E358" s="41" t="s">
        <v>179</v>
      </c>
      <c r="F358" s="41"/>
      <c r="G358" s="41"/>
      <c r="H358" s="41"/>
      <c r="I358" s="41"/>
      <c r="J358" s="41"/>
      <c r="K358" s="41"/>
      <c r="L358" s="41"/>
      <c r="M358" s="41"/>
      <c r="N358" s="41"/>
      <c r="O358" s="41"/>
      <c r="P358" s="41"/>
    </row>
    <row r="359" spans="1:16" x14ac:dyDescent="0.2">
      <c r="A359" s="1" t="s">
        <v>3</v>
      </c>
    </row>
    <row r="360" spans="1:16" x14ac:dyDescent="0.2">
      <c r="B360" s="1" t="s">
        <v>140</v>
      </c>
      <c r="E360" s="4">
        <v>0</v>
      </c>
      <c r="F360" s="4">
        <v>0</v>
      </c>
      <c r="G360" s="4">
        <v>0</v>
      </c>
      <c r="H360" s="4">
        <v>0</v>
      </c>
      <c r="I360" s="14">
        <v>-1.9</v>
      </c>
      <c r="J360" s="14">
        <v>-4.5</v>
      </c>
      <c r="K360" s="14">
        <v>-7.5</v>
      </c>
      <c r="L360" s="14">
        <v>-11.2</v>
      </c>
      <c r="M360" s="14">
        <v>-15</v>
      </c>
      <c r="N360" s="14">
        <v>-19.7</v>
      </c>
      <c r="O360" s="14">
        <v>-1.9</v>
      </c>
      <c r="P360" s="14">
        <v>-59.9</v>
      </c>
    </row>
    <row r="361" spans="1:16" ht="16.5" x14ac:dyDescent="0.2">
      <c r="B361" s="1" t="s">
        <v>443</v>
      </c>
      <c r="E361" s="4">
        <v>0</v>
      </c>
      <c r="F361" s="4">
        <v>0</v>
      </c>
      <c r="G361" s="4">
        <v>0</v>
      </c>
      <c r="H361" s="4">
        <v>0</v>
      </c>
      <c r="I361" s="14">
        <v>-0.2</v>
      </c>
      <c r="J361" s="14">
        <v>-0.5</v>
      </c>
      <c r="K361" s="14">
        <v>-0.7</v>
      </c>
      <c r="L361" s="14">
        <v>-1</v>
      </c>
      <c r="M361" s="14">
        <v>-1.3</v>
      </c>
      <c r="N361" s="14">
        <v>-1.5</v>
      </c>
      <c r="O361" s="14">
        <v>-0.2</v>
      </c>
      <c r="P361" s="14">
        <v>-5.2</v>
      </c>
    </row>
    <row r="362" spans="1:16" x14ac:dyDescent="0.2">
      <c r="B362" s="1" t="s">
        <v>173</v>
      </c>
      <c r="E362" s="4" t="s">
        <v>141</v>
      </c>
      <c r="F362" s="4" t="s">
        <v>141</v>
      </c>
      <c r="G362" s="4" t="s">
        <v>141</v>
      </c>
      <c r="H362" s="4" t="s">
        <v>141</v>
      </c>
      <c r="I362" s="14" t="s">
        <v>180</v>
      </c>
      <c r="J362" s="14" t="s">
        <v>181</v>
      </c>
      <c r="K362" s="14" t="s">
        <v>182</v>
      </c>
      <c r="L362" s="14" t="s">
        <v>183</v>
      </c>
      <c r="M362" s="14" t="s">
        <v>184</v>
      </c>
      <c r="N362" s="14" t="s">
        <v>185</v>
      </c>
      <c r="O362" s="14" t="s">
        <v>180</v>
      </c>
      <c r="P362" s="14" t="s">
        <v>186</v>
      </c>
    </row>
    <row r="363" spans="1:16" x14ac:dyDescent="0.2">
      <c r="C363" s="1" t="s">
        <v>149</v>
      </c>
      <c r="E363" s="4">
        <v>0</v>
      </c>
      <c r="F363" s="4">
        <v>0</v>
      </c>
      <c r="G363" s="4">
        <v>0</v>
      </c>
      <c r="H363" s="4">
        <v>0</v>
      </c>
      <c r="I363" s="14">
        <v>-0.9</v>
      </c>
      <c r="J363" s="14">
        <v>-2.1</v>
      </c>
      <c r="K363" s="14">
        <v>-3.3</v>
      </c>
      <c r="L363" s="14">
        <v>-4.7</v>
      </c>
      <c r="M363" s="14">
        <v>-6.1</v>
      </c>
      <c r="N363" s="14">
        <v>-8.4</v>
      </c>
      <c r="O363" s="14">
        <v>-0.9</v>
      </c>
      <c r="P363" s="14">
        <v>-25.5</v>
      </c>
    </row>
    <row r="364" spans="1:16" ht="16.5" x14ac:dyDescent="0.2">
      <c r="A364" s="1" t="s">
        <v>438</v>
      </c>
      <c r="E364" s="4">
        <v>0</v>
      </c>
      <c r="F364" s="4">
        <v>0</v>
      </c>
      <c r="G364" s="4">
        <v>0</v>
      </c>
      <c r="H364" s="4">
        <v>0</v>
      </c>
      <c r="I364" s="14">
        <v>-0.1</v>
      </c>
      <c r="J364" s="14">
        <v>-0.3</v>
      </c>
      <c r="K364" s="14">
        <v>-0.4</v>
      </c>
      <c r="L364" s="14">
        <v>-0.7</v>
      </c>
      <c r="M364" s="14">
        <v>-1</v>
      </c>
      <c r="N364" s="14">
        <v>-1.3</v>
      </c>
      <c r="O364" s="14">
        <v>-0.1</v>
      </c>
      <c r="P364" s="14">
        <v>-3.7</v>
      </c>
    </row>
    <row r="365" spans="1:16" x14ac:dyDescent="0.2">
      <c r="D365" s="2" t="s">
        <v>43</v>
      </c>
      <c r="E365" s="4">
        <v>0</v>
      </c>
      <c r="F365" s="4">
        <v>0</v>
      </c>
      <c r="G365" s="4">
        <v>0</v>
      </c>
      <c r="H365" s="4">
        <v>0</v>
      </c>
      <c r="I365" s="14">
        <v>-0.8</v>
      </c>
      <c r="J365" s="14">
        <v>-1.8</v>
      </c>
      <c r="K365" s="14">
        <v>-2.8</v>
      </c>
      <c r="L365" s="14">
        <v>-4</v>
      </c>
      <c r="M365" s="14">
        <v>-5.2</v>
      </c>
      <c r="N365" s="14">
        <v>-7.1</v>
      </c>
      <c r="O365" s="14">
        <v>-0.8</v>
      </c>
      <c r="P365" s="14">
        <v>-21.8</v>
      </c>
    </row>
    <row r="368" spans="1:16" x14ac:dyDescent="0.2">
      <c r="A368" s="1" t="s">
        <v>47</v>
      </c>
    </row>
    <row r="369" spans="1:16" x14ac:dyDescent="0.2">
      <c r="A369" s="1" t="s">
        <v>187</v>
      </c>
    </row>
    <row r="370" spans="1:16" x14ac:dyDescent="0.2">
      <c r="A370" s="1" t="s">
        <v>188</v>
      </c>
    </row>
    <row r="371" spans="1:16" x14ac:dyDescent="0.2">
      <c r="A371" s="1" t="s">
        <v>38</v>
      </c>
    </row>
    <row r="372" spans="1:16" x14ac:dyDescent="0.2">
      <c r="A372" s="33" t="str">
        <f ca="1">HYPERLINK("#"&amp;CELL("address", Contents!A31), "Back to Table of Contents")</f>
        <v>Back to Table of Contents</v>
      </c>
    </row>
    <row r="374" spans="1:16" ht="15" x14ac:dyDescent="0.25">
      <c r="A374" s="5" t="s">
        <v>65</v>
      </c>
    </row>
    <row r="375" spans="1:16" ht="15" x14ac:dyDescent="0.25">
      <c r="A375" s="5" t="s">
        <v>189</v>
      </c>
      <c r="P375" s="11" t="s">
        <v>161</v>
      </c>
    </row>
    <row r="377" spans="1:16" x14ac:dyDescent="0.2">
      <c r="A377" s="1" t="s">
        <v>2</v>
      </c>
      <c r="E377" s="4">
        <v>2019</v>
      </c>
      <c r="F377" s="4">
        <v>2020</v>
      </c>
      <c r="G377" s="4">
        <v>2021</v>
      </c>
      <c r="H377" s="4">
        <v>2022</v>
      </c>
      <c r="I377" s="4">
        <v>2023</v>
      </c>
      <c r="J377" s="4">
        <v>2024</v>
      </c>
      <c r="K377" s="4">
        <v>2025</v>
      </c>
      <c r="L377" s="4">
        <v>2026</v>
      </c>
      <c r="M377" s="4">
        <v>2027</v>
      </c>
      <c r="N377" s="4">
        <v>2028</v>
      </c>
      <c r="O377" s="4" t="s">
        <v>14</v>
      </c>
      <c r="P377" s="4" t="s">
        <v>15</v>
      </c>
    </row>
    <row r="379" spans="1:16" x14ac:dyDescent="0.2">
      <c r="A379" s="1" t="s">
        <v>3</v>
      </c>
    </row>
    <row r="380" spans="1:16" x14ac:dyDescent="0.2">
      <c r="B380" s="1" t="s">
        <v>190</v>
      </c>
      <c r="E380" s="1">
        <v>0</v>
      </c>
      <c r="F380" s="15">
        <v>-0.2</v>
      </c>
      <c r="G380" s="15">
        <v>-0.6</v>
      </c>
      <c r="H380" s="15">
        <v>-1.1000000000000001</v>
      </c>
      <c r="I380" s="15">
        <v>-1.4</v>
      </c>
      <c r="J380" s="15">
        <v>-1.5</v>
      </c>
      <c r="K380" s="15">
        <v>-1.6</v>
      </c>
      <c r="L380" s="15">
        <v>-1.7</v>
      </c>
      <c r="M380" s="15">
        <v>-1.8</v>
      </c>
      <c r="N380" s="15">
        <v>-2</v>
      </c>
      <c r="O380" s="15">
        <v>-3.4</v>
      </c>
      <c r="P380" s="14">
        <v>-12.1</v>
      </c>
    </row>
    <row r="381" spans="1:16" x14ac:dyDescent="0.2">
      <c r="B381" s="1" t="s">
        <v>191</v>
      </c>
      <c r="E381" s="1">
        <v>0</v>
      </c>
      <c r="F381" s="15">
        <v>-0.4</v>
      </c>
      <c r="G381" s="15">
        <v>-1.3</v>
      </c>
      <c r="H381" s="15">
        <v>-2.2000000000000002</v>
      </c>
      <c r="I381" s="15">
        <v>-2.8</v>
      </c>
      <c r="J381" s="15">
        <v>-3</v>
      </c>
      <c r="K381" s="15">
        <v>-3.2</v>
      </c>
      <c r="L381" s="15">
        <v>-3.5</v>
      </c>
      <c r="M381" s="15">
        <v>-3.7</v>
      </c>
      <c r="N381" s="15">
        <v>-4</v>
      </c>
      <c r="O381" s="15">
        <v>-6.8</v>
      </c>
      <c r="P381" s="14">
        <v>-24.1</v>
      </c>
    </row>
    <row r="382" spans="1:16" x14ac:dyDescent="0.2">
      <c r="B382" s="1" t="s">
        <v>192</v>
      </c>
      <c r="E382" s="1">
        <v>0</v>
      </c>
      <c r="F382" s="15">
        <v>-0.7</v>
      </c>
      <c r="G382" s="15">
        <v>-2.1</v>
      </c>
      <c r="H382" s="15">
        <v>-3.6</v>
      </c>
      <c r="I382" s="15">
        <v>-4.5999999999999996</v>
      </c>
      <c r="J382" s="15">
        <v>-4.9000000000000004</v>
      </c>
      <c r="K382" s="15">
        <v>-5.3</v>
      </c>
      <c r="L382" s="15">
        <v>-5.6</v>
      </c>
      <c r="M382" s="15">
        <v>-6</v>
      </c>
      <c r="N382" s="15">
        <v>-6.4</v>
      </c>
      <c r="O382" s="15">
        <v>-11</v>
      </c>
      <c r="P382" s="14">
        <v>-39.200000000000003</v>
      </c>
    </row>
    <row r="385" spans="1:16" x14ac:dyDescent="0.2">
      <c r="A385" s="1" t="s">
        <v>8</v>
      </c>
    </row>
    <row r="386" spans="1:16" x14ac:dyDescent="0.2">
      <c r="A386" s="33" t="str">
        <f ca="1">HYPERLINK("#"&amp;CELL("address", Contents!A32), "Back to Table of Contents")</f>
        <v>Back to Table of Contents</v>
      </c>
    </row>
    <row r="388" spans="1:16" ht="15" x14ac:dyDescent="0.25">
      <c r="A388" s="5" t="s">
        <v>66</v>
      </c>
    </row>
    <row r="389" spans="1:16" ht="15" x14ac:dyDescent="0.25">
      <c r="A389" s="5" t="s">
        <v>193</v>
      </c>
    </row>
    <row r="390" spans="1:16" ht="15" x14ac:dyDescent="0.25">
      <c r="A390" s="5" t="s">
        <v>161</v>
      </c>
    </row>
    <row r="391" spans="1:16" x14ac:dyDescent="0.2">
      <c r="A391" s="1" t="s">
        <v>2</v>
      </c>
      <c r="E391" s="4">
        <v>2019</v>
      </c>
      <c r="F391" s="4">
        <v>2020</v>
      </c>
      <c r="G391" s="4">
        <v>2021</v>
      </c>
      <c r="H391" s="4">
        <v>2022</v>
      </c>
      <c r="I391" s="4">
        <v>2023</v>
      </c>
      <c r="J391" s="4">
        <v>2024</v>
      </c>
      <c r="K391" s="4">
        <v>2025</v>
      </c>
      <c r="L391" s="4">
        <v>2026</v>
      </c>
      <c r="M391" s="4">
        <v>2027</v>
      </c>
      <c r="N391" s="4">
        <v>2028</v>
      </c>
      <c r="O391" s="4" t="s">
        <v>14</v>
      </c>
      <c r="P391" s="4" t="s">
        <v>15</v>
      </c>
    </row>
    <row r="393" spans="1:16" x14ac:dyDescent="0.2">
      <c r="A393" s="1" t="s">
        <v>3</v>
      </c>
      <c r="E393" s="1">
        <v>0</v>
      </c>
      <c r="F393" s="1">
        <v>0</v>
      </c>
      <c r="G393" s="1">
        <v>-4</v>
      </c>
      <c r="H393" s="1">
        <v>-21</v>
      </c>
      <c r="I393" s="1">
        <v>-25</v>
      </c>
      <c r="J393" s="1">
        <v>-26</v>
      </c>
      <c r="K393" s="1">
        <v>-22</v>
      </c>
      <c r="L393" s="1">
        <v>-22</v>
      </c>
      <c r="M393" s="1">
        <v>-19</v>
      </c>
      <c r="N393" s="1">
        <v>-15</v>
      </c>
      <c r="O393" s="1">
        <v>-50</v>
      </c>
      <c r="P393" s="4">
        <v>-154</v>
      </c>
    </row>
    <row r="396" spans="1:16" x14ac:dyDescent="0.2">
      <c r="A396" s="1" t="s">
        <v>35</v>
      </c>
    </row>
    <row r="397" spans="1:16" x14ac:dyDescent="0.2">
      <c r="A397" s="33" t="str">
        <f ca="1">HYPERLINK("#"&amp;CELL("address", Contents!A33), "Back to Table of Contents")</f>
        <v>Back to Table of Contents</v>
      </c>
    </row>
    <row r="399" spans="1:16" ht="15" x14ac:dyDescent="0.25">
      <c r="A399" s="5" t="s">
        <v>67</v>
      </c>
    </row>
    <row r="400" spans="1:16" ht="15" x14ac:dyDescent="0.25">
      <c r="A400" s="5" t="s">
        <v>194</v>
      </c>
      <c r="P400" s="11" t="s">
        <v>161</v>
      </c>
    </row>
    <row r="402" spans="1:16" x14ac:dyDescent="0.2">
      <c r="A402" s="1" t="s">
        <v>2</v>
      </c>
      <c r="E402" s="4">
        <v>2019</v>
      </c>
      <c r="F402" s="4">
        <v>2020</v>
      </c>
      <c r="G402" s="4">
        <v>2021</v>
      </c>
      <c r="H402" s="4">
        <v>2022</v>
      </c>
      <c r="I402" s="4">
        <v>2023</v>
      </c>
      <c r="J402" s="4">
        <v>2024</v>
      </c>
      <c r="K402" s="4">
        <v>2025</v>
      </c>
      <c r="L402" s="4">
        <v>2026</v>
      </c>
      <c r="M402" s="4">
        <v>2027</v>
      </c>
      <c r="N402" s="4">
        <v>2028</v>
      </c>
      <c r="O402" s="4" t="s">
        <v>14</v>
      </c>
      <c r="P402" s="4" t="s">
        <v>15</v>
      </c>
    </row>
    <row r="404" spans="1:16" x14ac:dyDescent="0.2">
      <c r="A404" s="1" t="s">
        <v>3</v>
      </c>
    </row>
    <row r="405" spans="1:16" x14ac:dyDescent="0.2">
      <c r="B405" s="1" t="s">
        <v>195</v>
      </c>
      <c r="E405" s="1">
        <v>0</v>
      </c>
      <c r="F405" s="1">
        <v>0</v>
      </c>
      <c r="G405" s="15">
        <v>-3.3</v>
      </c>
      <c r="H405" s="15">
        <v>-5.2</v>
      </c>
      <c r="I405" s="15">
        <v>-5.2</v>
      </c>
      <c r="J405" s="15">
        <v>-5.2</v>
      </c>
      <c r="K405" s="15">
        <v>-6.1</v>
      </c>
      <c r="L405" s="15">
        <v>-6.6</v>
      </c>
      <c r="M405" s="15">
        <v>-7.1</v>
      </c>
      <c r="N405" s="15">
        <v>-8.4</v>
      </c>
      <c r="O405" s="15">
        <v>-8.6</v>
      </c>
      <c r="P405" s="14">
        <v>-47</v>
      </c>
    </row>
    <row r="406" spans="1:16" x14ac:dyDescent="0.2">
      <c r="B406" s="1" t="s">
        <v>196</v>
      </c>
      <c r="E406" s="1">
        <v>0</v>
      </c>
      <c r="F406" s="1">
        <v>0</v>
      </c>
      <c r="G406" s="15">
        <v>-3.3</v>
      </c>
      <c r="H406" s="15">
        <v>-5.2</v>
      </c>
      <c r="I406" s="15">
        <v>-5.2</v>
      </c>
      <c r="J406" s="15">
        <v>-5.2</v>
      </c>
      <c r="K406" s="15">
        <v>-6.1</v>
      </c>
      <c r="L406" s="15">
        <v>-6.6</v>
      </c>
      <c r="M406" s="15">
        <v>-7.1</v>
      </c>
      <c r="N406" s="15">
        <v>-8.4</v>
      </c>
      <c r="O406" s="15">
        <v>-8.6</v>
      </c>
      <c r="P406" s="14">
        <v>-47</v>
      </c>
    </row>
    <row r="407" spans="1:16" x14ac:dyDescent="0.2">
      <c r="B407" s="1" t="s">
        <v>197</v>
      </c>
      <c r="E407" s="1">
        <v>0</v>
      </c>
      <c r="F407" s="1">
        <v>0</v>
      </c>
      <c r="G407" s="15">
        <v>-4.8</v>
      </c>
      <c r="H407" s="15">
        <v>-7.4</v>
      </c>
      <c r="I407" s="15">
        <v>-7.5</v>
      </c>
      <c r="J407" s="15">
        <v>-7.4</v>
      </c>
      <c r="K407" s="15">
        <v>-8.6999999999999993</v>
      </c>
      <c r="L407" s="15">
        <v>-9.4</v>
      </c>
      <c r="M407" s="15">
        <v>-10.1</v>
      </c>
      <c r="N407" s="15">
        <v>-11.9</v>
      </c>
      <c r="O407" s="15">
        <v>-12.2</v>
      </c>
      <c r="P407" s="14">
        <v>-67.2</v>
      </c>
    </row>
    <row r="410" spans="1:16" x14ac:dyDescent="0.2">
      <c r="A410" s="1" t="s">
        <v>35</v>
      </c>
    </row>
    <row r="411" spans="1:16" x14ac:dyDescent="0.2">
      <c r="A411" s="33" t="str">
        <f ca="1">HYPERLINK("#"&amp;CELL("address", Contents!A34), "Back to Table of Contents")</f>
        <v>Back to Table of Contents</v>
      </c>
    </row>
    <row r="413" spans="1:16" ht="15" x14ac:dyDescent="0.25">
      <c r="A413" s="5" t="s">
        <v>68</v>
      </c>
    </row>
    <row r="414" spans="1:16" ht="15" x14ac:dyDescent="0.25">
      <c r="A414" s="5" t="s">
        <v>198</v>
      </c>
      <c r="P414" s="11" t="s">
        <v>161</v>
      </c>
    </row>
    <row r="416" spans="1:16" x14ac:dyDescent="0.2">
      <c r="A416" s="1" t="s">
        <v>2</v>
      </c>
      <c r="E416" s="4">
        <v>2019</v>
      </c>
      <c r="F416" s="4">
        <v>2020</v>
      </c>
      <c r="G416" s="4">
        <v>2021</v>
      </c>
      <c r="H416" s="4">
        <v>2022</v>
      </c>
      <c r="I416" s="4">
        <v>2023</v>
      </c>
      <c r="J416" s="4">
        <v>2024</v>
      </c>
      <c r="K416" s="4">
        <v>2025</v>
      </c>
      <c r="L416" s="4">
        <v>2026</v>
      </c>
      <c r="M416" s="4">
        <v>2027</v>
      </c>
      <c r="N416" s="4">
        <v>2028</v>
      </c>
      <c r="O416" s="4" t="s">
        <v>14</v>
      </c>
      <c r="P416" s="4" t="s">
        <v>15</v>
      </c>
    </row>
    <row r="418" spans="1:16" x14ac:dyDescent="0.2">
      <c r="A418" s="1" t="s">
        <v>3</v>
      </c>
    </row>
    <row r="419" spans="1:16" x14ac:dyDescent="0.2">
      <c r="B419" s="1" t="s">
        <v>199</v>
      </c>
      <c r="E419" s="1">
        <v>0</v>
      </c>
      <c r="F419" s="1">
        <v>0</v>
      </c>
      <c r="G419" s="15">
        <v>-6.7</v>
      </c>
      <c r="H419" s="15">
        <v>-10.4</v>
      </c>
      <c r="I419" s="15">
        <v>-10.5</v>
      </c>
      <c r="J419" s="15">
        <v>-10.3</v>
      </c>
      <c r="K419" s="15">
        <v>-12.2</v>
      </c>
      <c r="L419" s="15">
        <v>-13.1</v>
      </c>
      <c r="M419" s="15">
        <v>-14.2</v>
      </c>
      <c r="N419" s="15">
        <v>-16.7</v>
      </c>
      <c r="O419" s="15">
        <v>-27.6</v>
      </c>
      <c r="P419" s="14">
        <v>-94.2</v>
      </c>
    </row>
    <row r="420" spans="1:16" x14ac:dyDescent="0.2">
      <c r="B420" s="1" t="s">
        <v>200</v>
      </c>
      <c r="E420" s="1">
        <v>0</v>
      </c>
      <c r="F420" s="1">
        <v>0</v>
      </c>
      <c r="G420" s="15">
        <v>-1.3</v>
      </c>
      <c r="H420" s="15">
        <v>-2</v>
      </c>
      <c r="I420" s="15">
        <v>-2</v>
      </c>
      <c r="J420" s="15">
        <v>-2</v>
      </c>
      <c r="K420" s="15">
        <v>-2.4</v>
      </c>
      <c r="L420" s="15">
        <v>-2.5</v>
      </c>
      <c r="M420" s="15">
        <v>-2.7</v>
      </c>
      <c r="N420" s="15">
        <v>-3.2</v>
      </c>
      <c r="O420" s="15">
        <v>-5.3</v>
      </c>
      <c r="P420" s="14">
        <v>-18.2</v>
      </c>
    </row>
    <row r="423" spans="1:16" x14ac:dyDescent="0.2">
      <c r="A423" s="1" t="s">
        <v>35</v>
      </c>
    </row>
    <row r="424" spans="1:16" x14ac:dyDescent="0.2">
      <c r="A424" s="33" t="str">
        <f ca="1">HYPERLINK("#"&amp;CELL("address", Contents!A35), "Back to Table of Contents")</f>
        <v>Back to Table of Contents</v>
      </c>
    </row>
    <row r="426" spans="1:16" ht="15" x14ac:dyDescent="0.25">
      <c r="A426" s="5" t="s">
        <v>69</v>
      </c>
    </row>
    <row r="427" spans="1:16" ht="15" x14ac:dyDescent="0.25">
      <c r="A427" s="5" t="s">
        <v>201</v>
      </c>
      <c r="O427" s="43" t="s">
        <v>202</v>
      </c>
      <c r="P427" s="43"/>
    </row>
    <row r="429" spans="1:16" x14ac:dyDescent="0.2">
      <c r="A429" s="1" t="s">
        <v>2</v>
      </c>
      <c r="E429" s="4">
        <v>2019</v>
      </c>
      <c r="F429" s="4">
        <v>2020</v>
      </c>
      <c r="G429" s="4">
        <v>2021</v>
      </c>
      <c r="H429" s="4">
        <v>2022</v>
      </c>
      <c r="I429" s="4">
        <v>2023</v>
      </c>
      <c r="J429" s="4">
        <v>2024</v>
      </c>
      <c r="K429" s="4">
        <v>2025</v>
      </c>
      <c r="L429" s="4">
        <v>2026</v>
      </c>
      <c r="M429" s="4">
        <v>2027</v>
      </c>
      <c r="N429" s="4">
        <v>2028</v>
      </c>
      <c r="O429" s="4" t="s">
        <v>14</v>
      </c>
      <c r="P429" s="4" t="s">
        <v>15</v>
      </c>
    </row>
    <row r="431" spans="1:16" x14ac:dyDescent="0.2">
      <c r="A431" s="1" t="s">
        <v>3</v>
      </c>
    </row>
    <row r="432" spans="1:16" x14ac:dyDescent="0.2">
      <c r="B432" s="1" t="s">
        <v>203</v>
      </c>
      <c r="E432" s="1">
        <v>0</v>
      </c>
      <c r="F432" s="15">
        <v>-1.4</v>
      </c>
      <c r="G432" s="15">
        <v>-1.9</v>
      </c>
      <c r="H432" s="15">
        <v>-2.5</v>
      </c>
      <c r="I432" s="15">
        <v>-3.1</v>
      </c>
      <c r="J432" s="15">
        <v>-3.7</v>
      </c>
      <c r="K432" s="15">
        <v>-4.3</v>
      </c>
      <c r="L432" s="15">
        <v>-4.9000000000000004</v>
      </c>
      <c r="M432" s="15">
        <v>-5.6</v>
      </c>
      <c r="N432" s="15">
        <v>-6.6</v>
      </c>
      <c r="O432" s="15">
        <v>-8.9</v>
      </c>
      <c r="P432" s="14">
        <v>-34</v>
      </c>
    </row>
    <row r="433" spans="1:16" x14ac:dyDescent="0.2">
      <c r="B433" s="1" t="s">
        <v>204</v>
      </c>
      <c r="E433" s="1">
        <v>0</v>
      </c>
      <c r="F433" s="15">
        <v>-1.4</v>
      </c>
      <c r="G433" s="15">
        <v>-2</v>
      </c>
      <c r="H433" s="15">
        <v>-2.8</v>
      </c>
      <c r="I433" s="15">
        <v>-3.5</v>
      </c>
      <c r="J433" s="15">
        <v>-4.3</v>
      </c>
      <c r="K433" s="15">
        <v>-5.0999999999999996</v>
      </c>
      <c r="L433" s="15">
        <v>-5.9</v>
      </c>
      <c r="M433" s="15">
        <v>-6.7</v>
      </c>
      <c r="N433" s="15">
        <v>-7.9</v>
      </c>
      <c r="O433" s="15">
        <v>-9.6999999999999993</v>
      </c>
      <c r="P433" s="14">
        <v>-39.5</v>
      </c>
    </row>
    <row r="436" spans="1:16" x14ac:dyDescent="0.2">
      <c r="A436" s="1" t="s">
        <v>8</v>
      </c>
    </row>
    <row r="437" spans="1:16" x14ac:dyDescent="0.2">
      <c r="A437" s="1" t="s">
        <v>205</v>
      </c>
    </row>
    <row r="438" spans="1:16" x14ac:dyDescent="0.2">
      <c r="A438" s="33" t="str">
        <f ca="1">HYPERLINK("#"&amp;CELL("address", Contents!A36), "Back to Table of Contents")</f>
        <v>Back to Table of Contents</v>
      </c>
    </row>
    <row r="440" spans="1:16" ht="15" x14ac:dyDescent="0.25">
      <c r="A440" s="5" t="s">
        <v>70</v>
      </c>
    </row>
    <row r="441" spans="1:16" ht="15" x14ac:dyDescent="0.25">
      <c r="A441" s="5" t="s">
        <v>206</v>
      </c>
      <c r="P441" s="11" t="s">
        <v>207</v>
      </c>
    </row>
    <row r="443" spans="1:16" x14ac:dyDescent="0.2">
      <c r="A443" s="1" t="s">
        <v>2</v>
      </c>
      <c r="E443" s="4">
        <v>2019</v>
      </c>
      <c r="F443" s="4">
        <v>2020</v>
      </c>
      <c r="G443" s="4">
        <v>2021</v>
      </c>
      <c r="H443" s="4">
        <v>2022</v>
      </c>
      <c r="I443" s="4">
        <v>2023</v>
      </c>
      <c r="J443" s="4">
        <v>2024</v>
      </c>
      <c r="K443" s="4">
        <v>2025</v>
      </c>
      <c r="L443" s="4">
        <v>2026</v>
      </c>
      <c r="M443" s="4">
        <v>2027</v>
      </c>
      <c r="N443" s="4">
        <v>2028</v>
      </c>
      <c r="O443" s="4" t="s">
        <v>14</v>
      </c>
      <c r="P443" s="4" t="s">
        <v>15</v>
      </c>
    </row>
    <row r="445" spans="1:16" x14ac:dyDescent="0.2">
      <c r="A445" s="1" t="s">
        <v>208</v>
      </c>
    </row>
    <row r="446" spans="1:16" x14ac:dyDescent="0.2">
      <c r="B446" s="1" t="s">
        <v>209</v>
      </c>
      <c r="E446" s="1">
        <v>0</v>
      </c>
      <c r="F446" s="1">
        <v>-21</v>
      </c>
      <c r="G446" s="1">
        <v>-20</v>
      </c>
      <c r="H446" s="1">
        <v>-18</v>
      </c>
      <c r="I446" s="1">
        <v>-17</v>
      </c>
      <c r="J446" s="1">
        <v>-17</v>
      </c>
      <c r="K446" s="1">
        <v>-16</v>
      </c>
      <c r="L446" s="1">
        <v>-16</v>
      </c>
      <c r="M446" s="1">
        <v>-17</v>
      </c>
      <c r="N446" s="1">
        <v>-17</v>
      </c>
      <c r="O446" s="1">
        <v>-76</v>
      </c>
      <c r="P446" s="4">
        <v>-160</v>
      </c>
    </row>
    <row r="447" spans="1:16" x14ac:dyDescent="0.2">
      <c r="B447" s="1" t="s">
        <v>210</v>
      </c>
      <c r="E447" s="1">
        <v>0</v>
      </c>
      <c r="F447" s="1">
        <v>-6</v>
      </c>
      <c r="G447" s="1">
        <v>-8</v>
      </c>
      <c r="H447" s="1">
        <v>-8</v>
      </c>
      <c r="I447" s="1">
        <v>-9</v>
      </c>
      <c r="J447" s="1">
        <v>-10</v>
      </c>
      <c r="K447" s="1">
        <v>-10</v>
      </c>
      <c r="L447" s="1">
        <v>-11</v>
      </c>
      <c r="M447" s="1">
        <v>-12</v>
      </c>
      <c r="N447" s="1">
        <v>-13</v>
      </c>
      <c r="O447" s="1">
        <v>-31</v>
      </c>
      <c r="P447" s="4">
        <v>-88</v>
      </c>
    </row>
    <row r="448" spans="1:16" x14ac:dyDescent="0.2">
      <c r="C448" s="1" t="s">
        <v>149</v>
      </c>
      <c r="E448" s="1">
        <v>0</v>
      </c>
      <c r="F448" s="1">
        <v>-27</v>
      </c>
      <c r="G448" s="1">
        <v>-27</v>
      </c>
      <c r="H448" s="1">
        <v>-27</v>
      </c>
      <c r="I448" s="1">
        <v>-26</v>
      </c>
      <c r="J448" s="1">
        <v>-27</v>
      </c>
      <c r="K448" s="1">
        <v>-27</v>
      </c>
      <c r="L448" s="1">
        <v>-28</v>
      </c>
      <c r="M448" s="1">
        <v>-29</v>
      </c>
      <c r="N448" s="1">
        <v>-30</v>
      </c>
      <c r="O448" s="1">
        <v>-107</v>
      </c>
      <c r="P448" s="4">
        <v>-247</v>
      </c>
    </row>
    <row r="451" spans="1:16" x14ac:dyDescent="0.2">
      <c r="A451" s="1" t="s">
        <v>8</v>
      </c>
    </row>
    <row r="452" spans="1:16" x14ac:dyDescent="0.2">
      <c r="A452" s="1" t="s">
        <v>211</v>
      </c>
    </row>
    <row r="453" spans="1:16" x14ac:dyDescent="0.2">
      <c r="A453" s="33" t="str">
        <f ca="1">HYPERLINK("#"&amp;CELL("address", Contents!A37), "Back to Table of Contents")</f>
        <v>Back to Table of Contents</v>
      </c>
    </row>
    <row r="455" spans="1:16" ht="15" x14ac:dyDescent="0.25">
      <c r="A455" s="5" t="s">
        <v>71</v>
      </c>
    </row>
    <row r="456" spans="1:16" ht="15" x14ac:dyDescent="0.25">
      <c r="A456" s="5" t="s">
        <v>212</v>
      </c>
      <c r="P456" s="11" t="s">
        <v>207</v>
      </c>
    </row>
    <row r="458" spans="1:16" x14ac:dyDescent="0.2">
      <c r="A458" s="1" t="s">
        <v>2</v>
      </c>
      <c r="E458" s="4">
        <v>2019</v>
      </c>
      <c r="F458" s="4">
        <v>2020</v>
      </c>
      <c r="G458" s="4">
        <v>2021</v>
      </c>
      <c r="H458" s="4">
        <v>2022</v>
      </c>
      <c r="I458" s="4">
        <v>2023</v>
      </c>
      <c r="J458" s="4">
        <v>2024</v>
      </c>
      <c r="K458" s="4">
        <v>2025</v>
      </c>
      <c r="L458" s="4">
        <v>2026</v>
      </c>
      <c r="M458" s="4">
        <v>2027</v>
      </c>
      <c r="N458" s="4">
        <v>2028</v>
      </c>
      <c r="O458" s="4" t="s">
        <v>14</v>
      </c>
      <c r="P458" s="4" t="s">
        <v>15</v>
      </c>
    </row>
    <row r="460" spans="1:16" x14ac:dyDescent="0.2">
      <c r="A460" s="1" t="s">
        <v>3</v>
      </c>
      <c r="E460" s="15">
        <v>-0.1</v>
      </c>
      <c r="F460" s="15">
        <v>-0.8</v>
      </c>
      <c r="G460" s="15">
        <v>-1</v>
      </c>
      <c r="H460" s="15">
        <v>-1.1000000000000001</v>
      </c>
      <c r="I460" s="15">
        <v>-1.2</v>
      </c>
      <c r="J460" s="15">
        <v>-1.2</v>
      </c>
      <c r="K460" s="15">
        <v>-1.2</v>
      </c>
      <c r="L460" s="15">
        <v>-1.3</v>
      </c>
      <c r="M460" s="15">
        <v>-1.3</v>
      </c>
      <c r="N460" s="15">
        <v>-1.4</v>
      </c>
      <c r="O460" s="15">
        <v>-4.2</v>
      </c>
      <c r="P460" s="14">
        <v>-10.7</v>
      </c>
    </row>
    <row r="463" spans="1:16" x14ac:dyDescent="0.2">
      <c r="A463" s="1" t="s">
        <v>23</v>
      </c>
    </row>
    <row r="464" spans="1:16" x14ac:dyDescent="0.2">
      <c r="A464" s="33" t="str">
        <f ca="1">HYPERLINK("#"&amp;CELL("address", Contents!A38), "Back to Table of Contents")</f>
        <v>Back to Table of Contents</v>
      </c>
    </row>
    <row r="466" spans="1:16" ht="15" x14ac:dyDescent="0.25">
      <c r="A466" s="5" t="s">
        <v>72</v>
      </c>
    </row>
    <row r="467" spans="1:16" ht="15" x14ac:dyDescent="0.25">
      <c r="A467" s="5" t="s">
        <v>213</v>
      </c>
      <c r="P467" s="11" t="s">
        <v>207</v>
      </c>
    </row>
    <row r="469" spans="1:16" x14ac:dyDescent="0.2">
      <c r="A469" s="1" t="s">
        <v>2</v>
      </c>
      <c r="E469" s="4">
        <v>2019</v>
      </c>
      <c r="F469" s="4">
        <v>2020</v>
      </c>
      <c r="G469" s="4">
        <v>2021</v>
      </c>
      <c r="H469" s="4">
        <v>2022</v>
      </c>
      <c r="I469" s="4">
        <v>2023</v>
      </c>
      <c r="J469" s="4">
        <v>2024</v>
      </c>
      <c r="K469" s="4">
        <v>2025</v>
      </c>
      <c r="L469" s="4">
        <v>2026</v>
      </c>
      <c r="M469" s="4">
        <v>2027</v>
      </c>
      <c r="N469" s="4">
        <v>2028</v>
      </c>
      <c r="O469" s="4" t="s">
        <v>14</v>
      </c>
      <c r="P469" s="4" t="s">
        <v>15</v>
      </c>
    </row>
    <row r="471" spans="1:16" x14ac:dyDescent="0.2">
      <c r="A471" s="1" t="s">
        <v>3</v>
      </c>
      <c r="E471" s="1">
        <v>0</v>
      </c>
      <c r="F471" s="15">
        <v>-0.9</v>
      </c>
      <c r="G471" s="15">
        <v>-1.4</v>
      </c>
      <c r="H471" s="15">
        <v>-1.5</v>
      </c>
      <c r="I471" s="15">
        <v>-1.6</v>
      </c>
      <c r="J471" s="15">
        <v>-1.6</v>
      </c>
      <c r="K471" s="15">
        <v>-1.6</v>
      </c>
      <c r="L471" s="15">
        <v>-1.6</v>
      </c>
      <c r="M471" s="15">
        <v>-1.6</v>
      </c>
      <c r="N471" s="15">
        <v>-1.6</v>
      </c>
      <c r="O471" s="15">
        <v>-5.4</v>
      </c>
      <c r="P471" s="14">
        <v>-13.4</v>
      </c>
    </row>
    <row r="474" spans="1:16" x14ac:dyDescent="0.2">
      <c r="A474" s="1" t="s">
        <v>8</v>
      </c>
    </row>
    <row r="475" spans="1:16" x14ac:dyDescent="0.2">
      <c r="A475" s="33" t="str">
        <f ca="1">HYPERLINK("#"&amp;CELL("address", Contents!A39), "Back to Table of Contents")</f>
        <v>Back to Table of Contents</v>
      </c>
    </row>
    <row r="477" spans="1:16" ht="15" x14ac:dyDescent="0.25">
      <c r="A477" s="5" t="s">
        <v>73</v>
      </c>
    </row>
    <row r="478" spans="1:16" ht="15" x14ac:dyDescent="0.25">
      <c r="A478" s="5" t="s">
        <v>214</v>
      </c>
      <c r="P478" s="11" t="s">
        <v>207</v>
      </c>
    </row>
    <row r="480" spans="1:16" x14ac:dyDescent="0.2">
      <c r="A480" s="1" t="s">
        <v>2</v>
      </c>
      <c r="E480" s="4">
        <v>2019</v>
      </c>
      <c r="F480" s="4">
        <v>2020</v>
      </c>
      <c r="G480" s="4">
        <v>2021</v>
      </c>
      <c r="H480" s="4">
        <v>2022</v>
      </c>
      <c r="I480" s="4">
        <v>2023</v>
      </c>
      <c r="J480" s="4">
        <v>2024</v>
      </c>
      <c r="K480" s="4">
        <v>2025</v>
      </c>
      <c r="L480" s="4">
        <v>2026</v>
      </c>
      <c r="M480" s="4">
        <v>2027</v>
      </c>
      <c r="N480" s="4">
        <v>2028</v>
      </c>
      <c r="O480" s="4" t="s">
        <v>14</v>
      </c>
      <c r="P480" s="4" t="s">
        <v>15</v>
      </c>
    </row>
    <row r="482" spans="1:16" x14ac:dyDescent="0.2">
      <c r="A482" s="1" t="s">
        <v>208</v>
      </c>
      <c r="E482" s="1">
        <v>0</v>
      </c>
      <c r="F482" s="1">
        <v>-10</v>
      </c>
      <c r="G482" s="1">
        <v>-10</v>
      </c>
      <c r="H482" s="1">
        <v>-11</v>
      </c>
      <c r="I482" s="1">
        <v>-11</v>
      </c>
      <c r="J482" s="1">
        <v>-10</v>
      </c>
      <c r="K482" s="1">
        <v>-11</v>
      </c>
      <c r="L482" s="1">
        <v>-12</v>
      </c>
      <c r="M482" s="1">
        <v>-12</v>
      </c>
      <c r="N482" s="1">
        <v>-14</v>
      </c>
      <c r="O482" s="1">
        <v>-41</v>
      </c>
      <c r="P482" s="4">
        <v>-100</v>
      </c>
    </row>
    <row r="483" spans="1:16" x14ac:dyDescent="0.2">
      <c r="A483" s="1" t="s">
        <v>215</v>
      </c>
      <c r="E483" s="1">
        <v>0</v>
      </c>
      <c r="F483" s="1">
        <v>-1</v>
      </c>
      <c r="G483" s="1">
        <v>-1</v>
      </c>
      <c r="H483" s="1">
        <v>-1</v>
      </c>
      <c r="I483" s="1">
        <v>-1</v>
      </c>
      <c r="J483" s="1">
        <v>-1</v>
      </c>
      <c r="K483" s="1">
        <v>-1</v>
      </c>
      <c r="L483" s="1">
        <v>-1</v>
      </c>
      <c r="M483" s="1">
        <v>-1</v>
      </c>
      <c r="N483" s="1">
        <v>-1</v>
      </c>
      <c r="O483" s="1">
        <v>-4</v>
      </c>
      <c r="P483" s="4">
        <v>-9</v>
      </c>
    </row>
    <row r="486" spans="1:16" x14ac:dyDescent="0.2">
      <c r="A486" s="1" t="s">
        <v>8</v>
      </c>
    </row>
    <row r="487" spans="1:16" x14ac:dyDescent="0.2">
      <c r="A487" s="33" t="str">
        <f ca="1">HYPERLINK("#"&amp;CELL("address", Contents!A40), "Back to Table of Contents")</f>
        <v>Back to Table of Contents</v>
      </c>
    </row>
    <row r="489" spans="1:16" ht="15" x14ac:dyDescent="0.25">
      <c r="A489" s="5" t="s">
        <v>74</v>
      </c>
    </row>
    <row r="490" spans="1:16" ht="15" x14ac:dyDescent="0.25">
      <c r="A490" s="5" t="s">
        <v>216</v>
      </c>
      <c r="P490" s="11" t="s">
        <v>217</v>
      </c>
    </row>
    <row r="492" spans="1:16" x14ac:dyDescent="0.2">
      <c r="A492" s="1" t="s">
        <v>2</v>
      </c>
      <c r="E492" s="4">
        <v>2019</v>
      </c>
      <c r="F492" s="4">
        <v>2020</v>
      </c>
      <c r="G492" s="4">
        <v>2021</v>
      </c>
      <c r="H492" s="4">
        <v>2022</v>
      </c>
      <c r="I492" s="4">
        <v>2023</v>
      </c>
      <c r="J492" s="4">
        <v>2024</v>
      </c>
      <c r="K492" s="4">
        <v>2025</v>
      </c>
      <c r="L492" s="4">
        <v>2026</v>
      </c>
      <c r="M492" s="4">
        <v>2027</v>
      </c>
      <c r="N492" s="4">
        <v>2028</v>
      </c>
      <c r="O492" s="4" t="s">
        <v>14</v>
      </c>
      <c r="P492" s="4" t="s">
        <v>15</v>
      </c>
    </row>
    <row r="494" spans="1:16" x14ac:dyDescent="0.2">
      <c r="A494" s="1" t="s">
        <v>3</v>
      </c>
    </row>
    <row r="495" spans="1:16" x14ac:dyDescent="0.2">
      <c r="B495" s="1" t="s">
        <v>218</v>
      </c>
      <c r="E495" s="4">
        <v>0</v>
      </c>
      <c r="F495" s="4" t="s">
        <v>5</v>
      </c>
      <c r="G495" s="4">
        <v>-1</v>
      </c>
      <c r="H495" s="4">
        <v>-3</v>
      </c>
      <c r="I495" s="4">
        <v>-5</v>
      </c>
      <c r="J495" s="4">
        <v>-9</v>
      </c>
      <c r="K495" s="4">
        <v>-15</v>
      </c>
      <c r="L495" s="4">
        <v>-21</v>
      </c>
      <c r="M495" s="4">
        <v>-30</v>
      </c>
      <c r="N495" s="4">
        <v>-37</v>
      </c>
      <c r="O495" s="4">
        <v>-9</v>
      </c>
      <c r="P495" s="4">
        <v>-121</v>
      </c>
    </row>
    <row r="496" spans="1:16" x14ac:dyDescent="0.2">
      <c r="B496" s="1" t="s">
        <v>219</v>
      </c>
      <c r="E496" s="4">
        <v>0</v>
      </c>
      <c r="F496" s="4" t="s">
        <v>5</v>
      </c>
      <c r="G496" s="4">
        <v>-1</v>
      </c>
      <c r="H496" s="4">
        <v>-2</v>
      </c>
      <c r="I496" s="4">
        <v>-3</v>
      </c>
      <c r="J496" s="4">
        <v>-6</v>
      </c>
      <c r="K496" s="4">
        <v>-9</v>
      </c>
      <c r="L496" s="4">
        <v>-14</v>
      </c>
      <c r="M496" s="4">
        <v>-19</v>
      </c>
      <c r="N496" s="4">
        <v>-24</v>
      </c>
      <c r="O496" s="4">
        <v>-6</v>
      </c>
      <c r="P496" s="4">
        <v>-77</v>
      </c>
    </row>
    <row r="499" spans="1:16" x14ac:dyDescent="0.2">
      <c r="A499" s="1" t="s">
        <v>168</v>
      </c>
    </row>
    <row r="500" spans="1:16" x14ac:dyDescent="0.2">
      <c r="A500" s="1" t="s">
        <v>169</v>
      </c>
    </row>
    <row r="501" spans="1:16" x14ac:dyDescent="0.2">
      <c r="A501" s="33" t="str">
        <f ca="1">HYPERLINK("#"&amp;CELL("address", Contents!A41), "Back to Table of Contents")</f>
        <v>Back to Table of Contents</v>
      </c>
    </row>
    <row r="503" spans="1:16" ht="15" x14ac:dyDescent="0.25">
      <c r="A503" s="5" t="s">
        <v>75</v>
      </c>
    </row>
    <row r="504" spans="1:16" ht="15" x14ac:dyDescent="0.25">
      <c r="A504" s="5" t="s">
        <v>220</v>
      </c>
      <c r="P504" s="11" t="s">
        <v>217</v>
      </c>
    </row>
    <row r="506" spans="1:16" x14ac:dyDescent="0.2">
      <c r="A506" s="1" t="s">
        <v>2</v>
      </c>
      <c r="E506" s="4">
        <v>2019</v>
      </c>
      <c r="F506" s="4">
        <v>2020</v>
      </c>
      <c r="G506" s="4">
        <v>2021</v>
      </c>
      <c r="H506" s="4">
        <v>2022</v>
      </c>
      <c r="I506" s="4">
        <v>2023</v>
      </c>
      <c r="J506" s="4">
        <v>2024</v>
      </c>
      <c r="K506" s="4">
        <v>2025</v>
      </c>
      <c r="L506" s="4">
        <v>2026</v>
      </c>
      <c r="M506" s="4">
        <v>2027</v>
      </c>
      <c r="N506" s="4">
        <v>2028</v>
      </c>
      <c r="O506" s="4" t="s">
        <v>14</v>
      </c>
      <c r="P506" s="4" t="s">
        <v>15</v>
      </c>
    </row>
    <row r="508" spans="1:16" x14ac:dyDescent="0.2">
      <c r="A508" s="1" t="s">
        <v>3</v>
      </c>
    </row>
    <row r="509" spans="1:16" x14ac:dyDescent="0.2">
      <c r="B509" s="1" t="s">
        <v>221</v>
      </c>
      <c r="E509" s="1">
        <v>0</v>
      </c>
      <c r="F509" s="1">
        <v>0</v>
      </c>
      <c r="G509" s="4" t="s">
        <v>5</v>
      </c>
      <c r="H509" s="15">
        <v>-0.2</v>
      </c>
      <c r="I509" s="15">
        <v>-0.3</v>
      </c>
      <c r="J509" s="15">
        <v>-0.5</v>
      </c>
      <c r="K509" s="15">
        <v>-0.9</v>
      </c>
      <c r="L509" s="15">
        <v>-1.4</v>
      </c>
      <c r="M509" s="15">
        <v>-1.8</v>
      </c>
      <c r="N509" s="15">
        <v>-2.2999999999999998</v>
      </c>
      <c r="O509" s="15">
        <v>-0.5</v>
      </c>
      <c r="P509" s="14">
        <v>-7.4</v>
      </c>
    </row>
    <row r="510" spans="1:16" x14ac:dyDescent="0.2">
      <c r="B510" s="1" t="s">
        <v>222</v>
      </c>
      <c r="E510" s="1">
        <v>0</v>
      </c>
      <c r="F510" s="1">
        <v>0</v>
      </c>
      <c r="G510" s="15">
        <v>-0.3</v>
      </c>
      <c r="H510" s="15">
        <v>-0.7</v>
      </c>
      <c r="I510" s="15">
        <v>-1.5</v>
      </c>
      <c r="J510" s="15">
        <v>-2.5</v>
      </c>
      <c r="K510" s="15">
        <v>-4.2</v>
      </c>
      <c r="L510" s="15">
        <v>-6.3</v>
      </c>
      <c r="M510" s="15">
        <v>-8.8000000000000007</v>
      </c>
      <c r="N510" s="15">
        <v>-11.2</v>
      </c>
      <c r="O510" s="15">
        <v>-2.5</v>
      </c>
      <c r="P510" s="14">
        <v>-35.5</v>
      </c>
    </row>
    <row r="513" spans="1:16" x14ac:dyDescent="0.2">
      <c r="A513" s="1" t="s">
        <v>168</v>
      </c>
    </row>
    <row r="514" spans="1:16" x14ac:dyDescent="0.2">
      <c r="A514" s="1" t="s">
        <v>223</v>
      </c>
    </row>
    <row r="515" spans="1:16" x14ac:dyDescent="0.2">
      <c r="A515" s="33" t="str">
        <f ca="1">HYPERLINK("#"&amp;CELL("address", Contents!A42), "Back to Table of Contents")</f>
        <v>Back to Table of Contents</v>
      </c>
    </row>
    <row r="517" spans="1:16" ht="15" x14ac:dyDescent="0.25">
      <c r="A517" s="5" t="s">
        <v>76</v>
      </c>
    </row>
    <row r="518" spans="1:16" ht="15" x14ac:dyDescent="0.25">
      <c r="A518" s="5" t="s">
        <v>224</v>
      </c>
      <c r="P518" s="11" t="s">
        <v>217</v>
      </c>
    </row>
    <row r="520" spans="1:16" x14ac:dyDescent="0.2">
      <c r="A520" s="1" t="s">
        <v>2</v>
      </c>
      <c r="E520" s="4">
        <v>2019</v>
      </c>
      <c r="F520" s="4">
        <v>2020</v>
      </c>
      <c r="G520" s="4">
        <v>2021</v>
      </c>
      <c r="H520" s="4">
        <v>2022</v>
      </c>
      <c r="I520" s="4">
        <v>2023</v>
      </c>
      <c r="J520" s="4">
        <v>2024</v>
      </c>
      <c r="K520" s="4">
        <v>2025</v>
      </c>
      <c r="L520" s="4">
        <v>2026</v>
      </c>
      <c r="M520" s="4">
        <v>2027</v>
      </c>
      <c r="N520" s="4">
        <v>2028</v>
      </c>
      <c r="O520" s="4" t="s">
        <v>14</v>
      </c>
      <c r="P520" s="4" t="s">
        <v>15</v>
      </c>
    </row>
    <row r="522" spans="1:16" x14ac:dyDescent="0.2">
      <c r="A522" s="1" t="s">
        <v>3</v>
      </c>
      <c r="E522" s="1">
        <v>0</v>
      </c>
      <c r="F522" s="1">
        <v>0</v>
      </c>
      <c r="G522" s="1">
        <v>0</v>
      </c>
      <c r="H522" s="1">
        <v>0</v>
      </c>
      <c r="I522" s="15">
        <v>-0.2</v>
      </c>
      <c r="J522" s="15">
        <v>-0.9</v>
      </c>
      <c r="K522" s="15">
        <v>-2.2000000000000002</v>
      </c>
      <c r="L522" s="15">
        <v>-4.5</v>
      </c>
      <c r="M522" s="15">
        <v>-7.6</v>
      </c>
      <c r="N522" s="15">
        <v>-12.8</v>
      </c>
      <c r="O522" s="15">
        <v>-0.2</v>
      </c>
      <c r="P522" s="14">
        <v>-28.2</v>
      </c>
    </row>
    <row r="525" spans="1:16" x14ac:dyDescent="0.2">
      <c r="A525" s="1" t="s">
        <v>187</v>
      </c>
    </row>
    <row r="526" spans="1:16" x14ac:dyDescent="0.2">
      <c r="A526" s="33" t="str">
        <f ca="1">HYPERLINK("#"&amp;CELL("address", Contents!A43), "Back to Table of Contents")</f>
        <v>Back to Table of Contents</v>
      </c>
    </row>
    <row r="528" spans="1:16" ht="15" x14ac:dyDescent="0.25">
      <c r="A528" s="5" t="s">
        <v>77</v>
      </c>
    </row>
    <row r="529" spans="1:16" ht="15" x14ac:dyDescent="0.25">
      <c r="A529" s="5" t="s">
        <v>225</v>
      </c>
      <c r="P529" s="11" t="s">
        <v>217</v>
      </c>
    </row>
    <row r="531" spans="1:16" x14ac:dyDescent="0.2">
      <c r="A531" s="1" t="s">
        <v>2</v>
      </c>
      <c r="E531" s="4">
        <v>2019</v>
      </c>
      <c r="F531" s="4">
        <v>2020</v>
      </c>
      <c r="G531" s="4">
        <v>2021</v>
      </c>
      <c r="H531" s="4">
        <v>2022</v>
      </c>
      <c r="I531" s="4">
        <v>2023</v>
      </c>
      <c r="J531" s="4">
        <v>2024</v>
      </c>
      <c r="K531" s="4">
        <v>2025</v>
      </c>
      <c r="L531" s="4">
        <v>2026</v>
      </c>
      <c r="M531" s="4">
        <v>2027</v>
      </c>
      <c r="N531" s="4">
        <v>2028</v>
      </c>
      <c r="O531" s="4" t="s">
        <v>14</v>
      </c>
      <c r="P531" s="4" t="s">
        <v>15</v>
      </c>
    </row>
    <row r="533" spans="1:16" x14ac:dyDescent="0.2">
      <c r="A533" s="1" t="s">
        <v>3</v>
      </c>
      <c r="E533" s="1">
        <v>0</v>
      </c>
      <c r="F533" s="15">
        <v>-0.7</v>
      </c>
      <c r="G533" s="15">
        <v>-1.8</v>
      </c>
      <c r="H533" s="15">
        <v>-3</v>
      </c>
      <c r="I533" s="15">
        <v>-4.3</v>
      </c>
      <c r="J533" s="15">
        <v>-5.5</v>
      </c>
      <c r="K533" s="15">
        <v>-6.8</v>
      </c>
      <c r="L533" s="15">
        <v>-8.1</v>
      </c>
      <c r="M533" s="15">
        <v>-9.3000000000000007</v>
      </c>
      <c r="N533" s="15">
        <v>-10.5</v>
      </c>
      <c r="O533" s="15">
        <v>-9.6999999999999993</v>
      </c>
      <c r="P533" s="14">
        <v>-50</v>
      </c>
    </row>
    <row r="536" spans="1:16" x14ac:dyDescent="0.2">
      <c r="A536" s="1" t="s">
        <v>168</v>
      </c>
    </row>
    <row r="537" spans="1:16" x14ac:dyDescent="0.2">
      <c r="A537" s="33" t="str">
        <f ca="1">HYPERLINK("#"&amp;CELL("address", Contents!A44), "Back to Table of Contents")</f>
        <v>Back to Table of Contents</v>
      </c>
    </row>
    <row r="539" spans="1:16" ht="15" x14ac:dyDescent="0.25">
      <c r="A539" s="5" t="s">
        <v>78</v>
      </c>
    </row>
    <row r="540" spans="1:16" ht="15" x14ac:dyDescent="0.25">
      <c r="A540" s="5" t="s">
        <v>226</v>
      </c>
      <c r="P540" s="11" t="s">
        <v>217</v>
      </c>
    </row>
    <row r="542" spans="1:16" x14ac:dyDescent="0.2">
      <c r="A542" s="1" t="s">
        <v>2</v>
      </c>
      <c r="E542" s="4">
        <v>2019</v>
      </c>
      <c r="F542" s="4">
        <v>2020</v>
      </c>
      <c r="G542" s="4">
        <v>2021</v>
      </c>
      <c r="H542" s="4">
        <v>2022</v>
      </c>
      <c r="I542" s="4">
        <v>2023</v>
      </c>
      <c r="J542" s="4">
        <v>2024</v>
      </c>
      <c r="K542" s="4">
        <v>2025</v>
      </c>
      <c r="L542" s="4">
        <v>2026</v>
      </c>
      <c r="M542" s="4">
        <v>2027</v>
      </c>
      <c r="N542" s="4">
        <v>2028</v>
      </c>
      <c r="O542" s="4" t="s">
        <v>14</v>
      </c>
      <c r="P542" s="4" t="s">
        <v>15</v>
      </c>
    </row>
    <row r="544" spans="1:16" x14ac:dyDescent="0.2">
      <c r="A544" s="1" t="s">
        <v>3</v>
      </c>
      <c r="E544" s="1">
        <v>0</v>
      </c>
      <c r="F544" s="15">
        <v>-0.2</v>
      </c>
      <c r="G544" s="15">
        <v>-0.5</v>
      </c>
      <c r="H544" s="15">
        <v>-1</v>
      </c>
      <c r="I544" s="15">
        <v>-1.5</v>
      </c>
      <c r="J544" s="15">
        <v>-2.1</v>
      </c>
      <c r="K544" s="15">
        <v>-2.7</v>
      </c>
      <c r="L544" s="15">
        <v>-3.3</v>
      </c>
      <c r="M544" s="15">
        <v>-4</v>
      </c>
      <c r="N544" s="15">
        <v>-4.7</v>
      </c>
      <c r="O544" s="15">
        <v>-3.1</v>
      </c>
      <c r="P544" s="14">
        <v>-19.899999999999999</v>
      </c>
    </row>
    <row r="547" spans="1:16" x14ac:dyDescent="0.2">
      <c r="A547" s="1" t="s">
        <v>168</v>
      </c>
    </row>
    <row r="548" spans="1:16" x14ac:dyDescent="0.2">
      <c r="A548" s="33" t="str">
        <f ca="1">HYPERLINK("#"&amp;CELL("address", Contents!A45), "Back to Table of Contents")</f>
        <v>Back to Table of Contents</v>
      </c>
    </row>
    <row r="550" spans="1:16" ht="15" x14ac:dyDescent="0.25">
      <c r="A550" s="5" t="s">
        <v>79</v>
      </c>
    </row>
    <row r="551" spans="1:16" ht="15" x14ac:dyDescent="0.25">
      <c r="A551" s="5" t="s">
        <v>227</v>
      </c>
      <c r="P551" s="11" t="s">
        <v>228</v>
      </c>
    </row>
    <row r="553" spans="1:16" x14ac:dyDescent="0.2">
      <c r="A553" s="1" t="s">
        <v>2</v>
      </c>
      <c r="E553" s="4">
        <v>2019</v>
      </c>
      <c r="F553" s="4">
        <v>2020</v>
      </c>
      <c r="G553" s="4">
        <v>2021</v>
      </c>
      <c r="H553" s="4">
        <v>2022</v>
      </c>
      <c r="I553" s="4">
        <v>2023</v>
      </c>
      <c r="J553" s="4">
        <v>2024</v>
      </c>
      <c r="K553" s="4">
        <v>2025</v>
      </c>
      <c r="L553" s="4">
        <v>2026</v>
      </c>
      <c r="M553" s="4">
        <v>2027</v>
      </c>
      <c r="N553" s="4">
        <v>2028</v>
      </c>
      <c r="O553" s="4" t="s">
        <v>14</v>
      </c>
      <c r="P553" s="4" t="s">
        <v>15</v>
      </c>
    </row>
    <row r="555" spans="1:16" x14ac:dyDescent="0.2">
      <c r="A555" s="1" t="s">
        <v>3</v>
      </c>
    </row>
    <row r="556" spans="1:16" x14ac:dyDescent="0.2">
      <c r="B556" s="1" t="s">
        <v>229</v>
      </c>
      <c r="E556" s="1">
        <v>0</v>
      </c>
      <c r="F556" s="15">
        <v>-2.4</v>
      </c>
      <c r="G556" s="15">
        <v>-3.3</v>
      </c>
      <c r="H556" s="15">
        <v>-3.5</v>
      </c>
      <c r="I556" s="15">
        <v>-3.6</v>
      </c>
      <c r="J556" s="15">
        <v>-3.7</v>
      </c>
      <c r="K556" s="15">
        <v>-3.9</v>
      </c>
      <c r="L556" s="15">
        <v>-4</v>
      </c>
      <c r="M556" s="15">
        <v>-4.2</v>
      </c>
      <c r="N556" s="15">
        <v>-4.4000000000000004</v>
      </c>
      <c r="O556" s="15">
        <v>-12.7</v>
      </c>
      <c r="P556" s="14">
        <v>-33</v>
      </c>
    </row>
    <row r="557" spans="1:16" x14ac:dyDescent="0.2">
      <c r="B557" s="1" t="s">
        <v>230</v>
      </c>
      <c r="E557" s="1">
        <v>0</v>
      </c>
      <c r="F557" s="4" t="s">
        <v>5</v>
      </c>
      <c r="G557" s="14">
        <v>-0.1</v>
      </c>
      <c r="H557" s="14">
        <v>-0.2</v>
      </c>
      <c r="I557" s="14">
        <v>-0.3</v>
      </c>
      <c r="J557" s="14">
        <v>-0.4</v>
      </c>
      <c r="K557" s="14">
        <v>-0.5</v>
      </c>
      <c r="L557" s="14">
        <v>-0.6</v>
      </c>
      <c r="M557" s="14">
        <v>-0.7</v>
      </c>
      <c r="N557" s="14">
        <v>-0.8</v>
      </c>
      <c r="O557" s="14">
        <v>-0.7</v>
      </c>
      <c r="P557" s="14">
        <v>-3.6</v>
      </c>
    </row>
    <row r="560" spans="1:16" x14ac:dyDescent="0.2">
      <c r="A560" s="1" t="s">
        <v>168</v>
      </c>
    </row>
    <row r="561" spans="1:16" x14ac:dyDescent="0.2">
      <c r="A561" s="1" t="s">
        <v>231</v>
      </c>
    </row>
    <row r="562" spans="1:16" x14ac:dyDescent="0.2">
      <c r="A562" s="33" t="str">
        <f ca="1">HYPERLINK("#"&amp;CELL("address", Contents!A46), "Back to Table of Contents")</f>
        <v>Back to Table of Contents</v>
      </c>
    </row>
    <row r="564" spans="1:16" ht="15" x14ac:dyDescent="0.25">
      <c r="A564" s="5" t="s">
        <v>80</v>
      </c>
    </row>
    <row r="565" spans="1:16" ht="15" x14ac:dyDescent="0.25">
      <c r="A565" s="5" t="s">
        <v>232</v>
      </c>
      <c r="P565" s="11" t="s">
        <v>228</v>
      </c>
    </row>
    <row r="567" spans="1:16" x14ac:dyDescent="0.2">
      <c r="A567" s="1" t="s">
        <v>2</v>
      </c>
      <c r="E567" s="4">
        <v>2019</v>
      </c>
      <c r="F567" s="4">
        <v>2020</v>
      </c>
      <c r="G567" s="4">
        <v>2021</v>
      </c>
      <c r="H567" s="4">
        <v>2022</v>
      </c>
      <c r="I567" s="4">
        <v>2023</v>
      </c>
      <c r="J567" s="4">
        <v>2024</v>
      </c>
      <c r="K567" s="4">
        <v>2025</v>
      </c>
      <c r="L567" s="4">
        <v>2026</v>
      </c>
      <c r="M567" s="4">
        <v>2027</v>
      </c>
      <c r="N567" s="4">
        <v>2028</v>
      </c>
      <c r="O567" s="4" t="s">
        <v>14</v>
      </c>
      <c r="P567" s="4" t="s">
        <v>15</v>
      </c>
    </row>
    <row r="569" spans="1:16" x14ac:dyDescent="0.2">
      <c r="A569" s="1" t="s">
        <v>3</v>
      </c>
    </row>
    <row r="570" spans="1:16" x14ac:dyDescent="0.2">
      <c r="B570" s="1" t="s">
        <v>233</v>
      </c>
      <c r="E570" s="1">
        <v>0</v>
      </c>
      <c r="F570" s="15">
        <v>-2.8</v>
      </c>
      <c r="G570" s="15">
        <v>-4</v>
      </c>
      <c r="H570" s="15">
        <v>-4.4000000000000004</v>
      </c>
      <c r="I570" s="15">
        <v>-4.9000000000000004</v>
      </c>
      <c r="J570" s="15">
        <v>-5.4</v>
      </c>
      <c r="K570" s="15">
        <v>-5.8</v>
      </c>
      <c r="L570" s="15">
        <v>-6.3</v>
      </c>
      <c r="M570" s="15">
        <v>-6.8</v>
      </c>
      <c r="N570" s="15">
        <v>-7.2</v>
      </c>
      <c r="O570" s="15">
        <v>-16.100000000000001</v>
      </c>
      <c r="P570" s="14">
        <v>-47.6</v>
      </c>
    </row>
    <row r="571" spans="1:16" x14ac:dyDescent="0.2">
      <c r="B571" s="1" t="s">
        <v>234</v>
      </c>
      <c r="E571" s="1">
        <v>0</v>
      </c>
      <c r="F571" s="15">
        <v>-0.1</v>
      </c>
      <c r="G571" s="15">
        <v>-0.2</v>
      </c>
      <c r="H571" s="15">
        <v>-0.4</v>
      </c>
      <c r="I571" s="15">
        <v>-0.5</v>
      </c>
      <c r="J571" s="15">
        <v>-0.7</v>
      </c>
      <c r="K571" s="15">
        <v>-0.9</v>
      </c>
      <c r="L571" s="15">
        <v>-1.1000000000000001</v>
      </c>
      <c r="M571" s="15">
        <v>-1.3</v>
      </c>
      <c r="N571" s="15">
        <v>-1.5</v>
      </c>
      <c r="O571" s="15">
        <v>-1.2</v>
      </c>
      <c r="P571" s="14">
        <v>-6.7</v>
      </c>
    </row>
    <row r="574" spans="1:16" x14ac:dyDescent="0.2">
      <c r="A574" s="1" t="s">
        <v>168</v>
      </c>
    </row>
    <row r="575" spans="1:16" x14ac:dyDescent="0.2">
      <c r="A575" s="1" t="s">
        <v>235</v>
      </c>
    </row>
    <row r="576" spans="1:16" x14ac:dyDescent="0.2">
      <c r="A576" s="33" t="str">
        <f ca="1">HYPERLINK("#"&amp;CELL("address", Contents!A47), "Back to Table of Contents")</f>
        <v>Back to Table of Contents</v>
      </c>
    </row>
    <row r="578" spans="1:16" ht="15" x14ac:dyDescent="0.25">
      <c r="A578" s="5" t="s">
        <v>81</v>
      </c>
    </row>
    <row r="579" spans="1:16" ht="15" x14ac:dyDescent="0.25">
      <c r="A579" s="5" t="s">
        <v>236</v>
      </c>
      <c r="P579" s="11" t="s">
        <v>228</v>
      </c>
    </row>
    <row r="581" spans="1:16" x14ac:dyDescent="0.2">
      <c r="A581" s="1" t="s">
        <v>2</v>
      </c>
      <c r="E581" s="4">
        <v>2019</v>
      </c>
      <c r="F581" s="4">
        <v>2020</v>
      </c>
      <c r="G581" s="4">
        <v>2021</v>
      </c>
      <c r="H581" s="4">
        <v>2022</v>
      </c>
      <c r="I581" s="4">
        <v>2023</v>
      </c>
      <c r="J581" s="4">
        <v>2024</v>
      </c>
      <c r="K581" s="4">
        <v>2025</v>
      </c>
      <c r="L581" s="4">
        <v>2026</v>
      </c>
      <c r="M581" s="4">
        <v>2027</v>
      </c>
      <c r="N581" s="4">
        <v>2028</v>
      </c>
      <c r="O581" s="4" t="s">
        <v>14</v>
      </c>
      <c r="P581" s="4" t="s">
        <v>15</v>
      </c>
    </row>
    <row r="583" spans="1:16" x14ac:dyDescent="0.2">
      <c r="A583" s="1" t="s">
        <v>3</v>
      </c>
      <c r="E583" s="1">
        <v>0</v>
      </c>
      <c r="F583" s="15">
        <v>-0.2</v>
      </c>
      <c r="G583" s="15">
        <v>-0.4</v>
      </c>
      <c r="H583" s="15">
        <v>-0.7</v>
      </c>
      <c r="I583" s="15">
        <v>-0.9</v>
      </c>
      <c r="J583" s="15">
        <v>-1.1000000000000001</v>
      </c>
      <c r="K583" s="15">
        <v>-1.4</v>
      </c>
      <c r="L583" s="15">
        <v>-1.7</v>
      </c>
      <c r="M583" s="15">
        <v>-1.9</v>
      </c>
      <c r="N583" s="15">
        <v>-2.2000000000000002</v>
      </c>
      <c r="O583" s="15">
        <v>-2.2000000000000002</v>
      </c>
      <c r="P583" s="14">
        <v>-10.5</v>
      </c>
    </row>
    <row r="586" spans="1:16" x14ac:dyDescent="0.2">
      <c r="A586" s="1" t="s">
        <v>168</v>
      </c>
    </row>
    <row r="587" spans="1:16" x14ac:dyDescent="0.2">
      <c r="A587" s="33" t="str">
        <f ca="1">HYPERLINK("#"&amp;CELL("address", Contents!A48), "Back to Table of Contents")</f>
        <v>Back to Table of Contents</v>
      </c>
    </row>
    <row r="589" spans="1:16" ht="15" x14ac:dyDescent="0.25">
      <c r="A589" s="5" t="s">
        <v>82</v>
      </c>
    </row>
    <row r="590" spans="1:16" ht="15" x14ac:dyDescent="0.25">
      <c r="A590" s="5" t="s">
        <v>237</v>
      </c>
      <c r="P590" s="11" t="s">
        <v>228</v>
      </c>
    </row>
    <row r="592" spans="1:16" x14ac:dyDescent="0.2">
      <c r="A592" s="1" t="s">
        <v>2</v>
      </c>
      <c r="E592" s="4">
        <v>2019</v>
      </c>
      <c r="F592" s="4">
        <v>2020</v>
      </c>
      <c r="G592" s="4">
        <v>2021</v>
      </c>
      <c r="H592" s="4">
        <v>2022</v>
      </c>
      <c r="I592" s="4">
        <v>2023</v>
      </c>
      <c r="J592" s="4">
        <v>2024</v>
      </c>
      <c r="K592" s="4">
        <v>2025</v>
      </c>
      <c r="L592" s="4">
        <v>2026</v>
      </c>
      <c r="M592" s="4">
        <v>2027</v>
      </c>
      <c r="N592" s="4">
        <v>2028</v>
      </c>
      <c r="O592" s="4" t="s">
        <v>14</v>
      </c>
      <c r="P592" s="4" t="s">
        <v>15</v>
      </c>
    </row>
    <row r="594" spans="1:16" x14ac:dyDescent="0.2">
      <c r="A594" s="1" t="s">
        <v>3</v>
      </c>
    </row>
    <row r="595" spans="1:16" x14ac:dyDescent="0.2">
      <c r="B595" s="1" t="s">
        <v>238</v>
      </c>
      <c r="E595" s="1">
        <v>0</v>
      </c>
      <c r="F595" s="15">
        <v>-2.5</v>
      </c>
      <c r="G595" s="15">
        <v>-3.6</v>
      </c>
      <c r="H595" s="15">
        <v>-3.9</v>
      </c>
      <c r="I595" s="15">
        <v>-4.0999999999999996</v>
      </c>
      <c r="J595" s="15">
        <v>-4.3</v>
      </c>
      <c r="K595" s="15">
        <v>-4.5</v>
      </c>
      <c r="L595" s="15">
        <v>-4.5</v>
      </c>
      <c r="M595" s="15">
        <v>-5</v>
      </c>
      <c r="N595" s="15">
        <v>-5.2</v>
      </c>
      <c r="O595" s="15">
        <v>-14.1</v>
      </c>
      <c r="P595" s="14">
        <v>-37.9</v>
      </c>
    </row>
    <row r="596" spans="1:16" x14ac:dyDescent="0.2">
      <c r="B596" s="1" t="s">
        <v>239</v>
      </c>
      <c r="E596" s="1">
        <v>0</v>
      </c>
      <c r="F596" s="15">
        <v>-0.6</v>
      </c>
      <c r="G596" s="15">
        <v>-0.2</v>
      </c>
      <c r="H596" s="15">
        <v>-0.4</v>
      </c>
      <c r="I596" s="15">
        <v>-0.5</v>
      </c>
      <c r="J596" s="15">
        <v>-0.7</v>
      </c>
      <c r="K596" s="15">
        <v>-0.8</v>
      </c>
      <c r="L596" s="15">
        <v>-1</v>
      </c>
      <c r="M596" s="15">
        <v>-1.1000000000000001</v>
      </c>
      <c r="N596" s="15">
        <v>-1.3</v>
      </c>
      <c r="O596" s="15">
        <v>-1.2</v>
      </c>
      <c r="P596" s="14">
        <v>-6.2</v>
      </c>
    </row>
    <row r="599" spans="1:16" x14ac:dyDescent="0.2">
      <c r="A599" s="1" t="s">
        <v>168</v>
      </c>
    </row>
    <row r="600" spans="1:16" x14ac:dyDescent="0.2">
      <c r="A600" s="33" t="str">
        <f ca="1">HYPERLINK("#"&amp;CELL("address", Contents!A49), "Back to Table of Contents")</f>
        <v>Back to Table of Contents</v>
      </c>
    </row>
    <row r="602" spans="1:16" ht="15" x14ac:dyDescent="0.25">
      <c r="A602" s="5" t="s">
        <v>83</v>
      </c>
    </row>
    <row r="603" spans="1:16" ht="15" x14ac:dyDescent="0.25">
      <c r="A603" s="5" t="s">
        <v>240</v>
      </c>
      <c r="O603" s="42" t="s">
        <v>241</v>
      </c>
      <c r="P603" s="42"/>
    </row>
    <row r="604" spans="1:16" ht="15" x14ac:dyDescent="0.25">
      <c r="A604" s="5"/>
      <c r="O604" s="42"/>
      <c r="P604" s="42"/>
    </row>
    <row r="606" spans="1:16" x14ac:dyDescent="0.2">
      <c r="A606" s="1" t="s">
        <v>2</v>
      </c>
      <c r="E606" s="4">
        <v>2019</v>
      </c>
      <c r="F606" s="4">
        <v>2020</v>
      </c>
      <c r="G606" s="4">
        <v>2021</v>
      </c>
      <c r="H606" s="4">
        <v>2022</v>
      </c>
      <c r="I606" s="4">
        <v>2023</v>
      </c>
      <c r="J606" s="4">
        <v>2024</v>
      </c>
      <c r="K606" s="4">
        <v>2025</v>
      </c>
      <c r="L606" s="4">
        <v>2026</v>
      </c>
      <c r="M606" s="4">
        <v>2027</v>
      </c>
      <c r="N606" s="4">
        <v>2028</v>
      </c>
      <c r="O606" s="4" t="s">
        <v>14</v>
      </c>
      <c r="P606" s="4" t="s">
        <v>15</v>
      </c>
    </row>
    <row r="608" spans="1:16" x14ac:dyDescent="0.2">
      <c r="A608" s="1" t="s">
        <v>3</v>
      </c>
    </row>
    <row r="609" spans="1:16" x14ac:dyDescent="0.2">
      <c r="B609" s="1" t="s">
        <v>242</v>
      </c>
      <c r="E609" s="4">
        <v>0</v>
      </c>
      <c r="F609" s="14">
        <v>-2</v>
      </c>
      <c r="G609" s="14">
        <v>-4.8</v>
      </c>
      <c r="H609" s="14">
        <v>-7.9</v>
      </c>
      <c r="I609" s="14">
        <v>-11.2</v>
      </c>
      <c r="J609" s="14">
        <v>-14.6</v>
      </c>
      <c r="K609" s="14">
        <v>-18.100000000000001</v>
      </c>
      <c r="L609" s="14">
        <v>-21.6</v>
      </c>
      <c r="M609" s="14">
        <v>-25.1</v>
      </c>
      <c r="N609" s="14">
        <v>-28.8</v>
      </c>
      <c r="O609" s="14">
        <v>-25.9</v>
      </c>
      <c r="P609" s="14">
        <v>-134.1</v>
      </c>
    </row>
    <row r="610" spans="1:16" ht="16.5" x14ac:dyDescent="0.2">
      <c r="B610" s="1" t="s">
        <v>462</v>
      </c>
      <c r="E610" s="4">
        <v>0</v>
      </c>
      <c r="F610" s="14">
        <v>-0.5</v>
      </c>
      <c r="G610" s="14">
        <v>-1.3</v>
      </c>
      <c r="H610" s="14">
        <v>-2.2000000000000002</v>
      </c>
      <c r="I610" s="14">
        <v>-2.9</v>
      </c>
      <c r="J610" s="14">
        <v>-3.4</v>
      </c>
      <c r="K610" s="14">
        <v>-4.4000000000000004</v>
      </c>
      <c r="L610" s="14">
        <v>-5.2</v>
      </c>
      <c r="M610" s="14">
        <v>-6.1</v>
      </c>
      <c r="N610" s="14">
        <v>-7.2</v>
      </c>
      <c r="O610" s="14">
        <v>-6.9</v>
      </c>
      <c r="P610" s="14">
        <v>-33.299999999999997</v>
      </c>
    </row>
    <row r="611" spans="1:16" ht="16.5" x14ac:dyDescent="0.2">
      <c r="B611" s="1" t="s">
        <v>463</v>
      </c>
      <c r="E611" s="4">
        <v>0</v>
      </c>
      <c r="F611" s="14">
        <v>0.1</v>
      </c>
      <c r="G611" s="14">
        <v>0.1</v>
      </c>
      <c r="H611" s="14">
        <v>0.1</v>
      </c>
      <c r="I611" s="14">
        <v>0.2</v>
      </c>
      <c r="J611" s="14">
        <v>0.3</v>
      </c>
      <c r="K611" s="14">
        <v>0.3</v>
      </c>
      <c r="L611" s="14">
        <v>0.3</v>
      </c>
      <c r="M611" s="14">
        <v>0.4</v>
      </c>
      <c r="N611" s="14">
        <v>0.5</v>
      </c>
      <c r="O611" s="14">
        <v>0.5</v>
      </c>
      <c r="P611" s="14">
        <v>2.2000000000000002</v>
      </c>
    </row>
    <row r="612" spans="1:16" x14ac:dyDescent="0.2">
      <c r="B612" s="1" t="s">
        <v>243</v>
      </c>
      <c r="E612" s="4">
        <v>0</v>
      </c>
      <c r="F612" s="14">
        <v>-0.3</v>
      </c>
      <c r="G612" s="14">
        <v>-1.2</v>
      </c>
      <c r="H612" s="14">
        <v>-2</v>
      </c>
      <c r="I612" s="14">
        <v>-2.7</v>
      </c>
      <c r="J612" s="14">
        <v>-3.6</v>
      </c>
      <c r="K612" s="14">
        <v>-4.5999999999999996</v>
      </c>
      <c r="L612" s="14">
        <v>-5.5</v>
      </c>
      <c r="M612" s="14">
        <v>-6.6</v>
      </c>
      <c r="N612" s="14">
        <v>-7.8</v>
      </c>
      <c r="O612" s="14">
        <v>-6.3</v>
      </c>
      <c r="P612" s="14">
        <v>-34.299999999999997</v>
      </c>
    </row>
    <row r="613" spans="1:16" ht="16.5" x14ac:dyDescent="0.2">
      <c r="B613" s="1" t="s">
        <v>464</v>
      </c>
      <c r="E613" s="4">
        <v>0</v>
      </c>
      <c r="F613" s="4" t="s">
        <v>5</v>
      </c>
      <c r="G613" s="14">
        <v>-0.1</v>
      </c>
      <c r="H613" s="14">
        <v>-0.2</v>
      </c>
      <c r="I613" s="14">
        <v>-0.2</v>
      </c>
      <c r="J613" s="14">
        <v>-0.3</v>
      </c>
      <c r="K613" s="14">
        <v>-0.4</v>
      </c>
      <c r="L613" s="14">
        <v>-0.5</v>
      </c>
      <c r="M613" s="14">
        <v>-0.6</v>
      </c>
      <c r="N613" s="14">
        <v>-0.8</v>
      </c>
      <c r="O613" s="14">
        <v>-0.5</v>
      </c>
      <c r="P613" s="14">
        <v>-3.2</v>
      </c>
    </row>
    <row r="614" spans="1:16" x14ac:dyDescent="0.2">
      <c r="C614" s="1" t="s">
        <v>149</v>
      </c>
      <c r="E614" s="4">
        <v>0</v>
      </c>
      <c r="F614" s="14">
        <v>-2.9</v>
      </c>
      <c r="G614" s="14">
        <v>-7.3</v>
      </c>
      <c r="H614" s="14">
        <v>-12.1</v>
      </c>
      <c r="I614" s="14">
        <v>-16.8</v>
      </c>
      <c r="J614" s="14">
        <v>-21.7</v>
      </c>
      <c r="K614" s="14">
        <v>-27.2</v>
      </c>
      <c r="L614" s="14">
        <v>-32.6</v>
      </c>
      <c r="M614" s="14">
        <v>-38</v>
      </c>
      <c r="N614" s="14">
        <v>-44.1</v>
      </c>
      <c r="O614" s="14">
        <v>-39.1</v>
      </c>
      <c r="P614" s="14">
        <v>-202.7</v>
      </c>
    </row>
    <row r="615" spans="1:16" ht="16.5" x14ac:dyDescent="0.2">
      <c r="A615" s="1" t="s">
        <v>465</v>
      </c>
      <c r="E615" s="4">
        <v>0</v>
      </c>
      <c r="F615" s="4" t="s">
        <v>5</v>
      </c>
      <c r="G615" s="4" t="s">
        <v>5</v>
      </c>
      <c r="H615" s="4" t="s">
        <v>5</v>
      </c>
      <c r="I615" s="4" t="s">
        <v>5</v>
      </c>
      <c r="J615" s="4" t="s">
        <v>5</v>
      </c>
      <c r="K615" s="4" t="s">
        <v>5</v>
      </c>
      <c r="L615" s="4" t="s">
        <v>5</v>
      </c>
      <c r="M615" s="4" t="s">
        <v>5</v>
      </c>
      <c r="N615" s="4" t="s">
        <v>5</v>
      </c>
      <c r="O615" s="14">
        <v>-0.1</v>
      </c>
      <c r="P615" s="14">
        <v>-0.2</v>
      </c>
    </row>
    <row r="616" spans="1:16" x14ac:dyDescent="0.2">
      <c r="A616" s="1" t="s">
        <v>43</v>
      </c>
      <c r="E616" s="4">
        <v>0</v>
      </c>
      <c r="F616" s="14">
        <v>-2.9</v>
      </c>
      <c r="G616" s="14">
        <v>-7.2</v>
      </c>
      <c r="H616" s="14">
        <v>-12.1</v>
      </c>
      <c r="I616" s="14">
        <v>-16.8</v>
      </c>
      <c r="J616" s="14">
        <v>-21.6</v>
      </c>
      <c r="K616" s="14">
        <v>-27.2</v>
      </c>
      <c r="L616" s="14">
        <v>-32.6</v>
      </c>
      <c r="M616" s="14">
        <v>-38</v>
      </c>
      <c r="N616" s="14">
        <v>-44</v>
      </c>
      <c r="O616" s="14">
        <v>-39.1</v>
      </c>
      <c r="P616" s="14">
        <v>-202.4</v>
      </c>
    </row>
    <row r="619" spans="1:16" x14ac:dyDescent="0.2">
      <c r="A619" s="1" t="s">
        <v>47</v>
      </c>
    </row>
    <row r="620" spans="1:16" x14ac:dyDescent="0.2">
      <c r="A620" s="1" t="s">
        <v>168</v>
      </c>
    </row>
    <row r="621" spans="1:16" x14ac:dyDescent="0.2">
      <c r="A621" s="1" t="s">
        <v>244</v>
      </c>
    </row>
    <row r="622" spans="1:16" x14ac:dyDescent="0.2">
      <c r="A622" s="40" t="s">
        <v>245</v>
      </c>
      <c r="B622" s="40"/>
      <c r="C622" s="40"/>
      <c r="D622" s="40"/>
      <c r="E622" s="40"/>
      <c r="F622" s="40"/>
      <c r="G622" s="40"/>
      <c r="H622" s="40"/>
      <c r="I622" s="40"/>
      <c r="J622" s="40"/>
      <c r="K622" s="40"/>
      <c r="L622" s="40"/>
      <c r="M622" s="40"/>
      <c r="N622" s="40"/>
      <c r="O622" s="40"/>
      <c r="P622" s="40"/>
    </row>
    <row r="623" spans="1:16" x14ac:dyDescent="0.2">
      <c r="A623" s="40"/>
      <c r="B623" s="40"/>
      <c r="C623" s="40"/>
      <c r="D623" s="40"/>
      <c r="E623" s="40"/>
      <c r="F623" s="40"/>
      <c r="G623" s="40"/>
      <c r="H623" s="40"/>
      <c r="I623" s="40"/>
      <c r="J623" s="40"/>
      <c r="K623" s="40"/>
      <c r="L623" s="40"/>
      <c r="M623" s="40"/>
      <c r="N623" s="40"/>
      <c r="O623" s="40"/>
      <c r="P623" s="40"/>
    </row>
    <row r="624" spans="1:16" x14ac:dyDescent="0.2">
      <c r="A624" s="40" t="s">
        <v>246</v>
      </c>
      <c r="B624" s="40"/>
      <c r="C624" s="40"/>
      <c r="D624" s="40"/>
      <c r="E624" s="40"/>
      <c r="F624" s="40"/>
      <c r="G624" s="40"/>
      <c r="H624" s="40"/>
      <c r="I624" s="40"/>
      <c r="J624" s="40"/>
      <c r="K624" s="40"/>
      <c r="L624" s="40"/>
      <c r="M624" s="40"/>
      <c r="N624" s="40"/>
      <c r="O624" s="40"/>
      <c r="P624" s="40"/>
    </row>
    <row r="625" spans="1:16" x14ac:dyDescent="0.2">
      <c r="A625" s="40"/>
      <c r="B625" s="40"/>
      <c r="C625" s="40"/>
      <c r="D625" s="40"/>
      <c r="E625" s="40"/>
      <c r="F625" s="40"/>
      <c r="G625" s="40"/>
      <c r="H625" s="40"/>
      <c r="I625" s="40"/>
      <c r="J625" s="40"/>
      <c r="K625" s="40"/>
      <c r="L625" s="40"/>
      <c r="M625" s="40"/>
      <c r="N625" s="40"/>
      <c r="O625" s="40"/>
      <c r="P625" s="40"/>
    </row>
    <row r="626" spans="1:16" x14ac:dyDescent="0.2">
      <c r="A626" s="40" t="s">
        <v>247</v>
      </c>
      <c r="B626" s="40"/>
      <c r="C626" s="40"/>
      <c r="D626" s="40"/>
      <c r="E626" s="40"/>
      <c r="F626" s="40"/>
      <c r="G626" s="40"/>
      <c r="H626" s="40"/>
      <c r="I626" s="40"/>
      <c r="J626" s="40"/>
      <c r="K626" s="40"/>
      <c r="L626" s="40"/>
      <c r="M626" s="40"/>
      <c r="N626" s="40"/>
      <c r="O626" s="40"/>
      <c r="P626" s="40"/>
    </row>
    <row r="627" spans="1:16" x14ac:dyDescent="0.2">
      <c r="A627" s="40"/>
      <c r="B627" s="40"/>
      <c r="C627" s="40"/>
      <c r="D627" s="40"/>
      <c r="E627" s="40"/>
      <c r="F627" s="40"/>
      <c r="G627" s="40"/>
      <c r="H627" s="40"/>
      <c r="I627" s="40"/>
      <c r="J627" s="40"/>
      <c r="K627" s="40"/>
      <c r="L627" s="40"/>
      <c r="M627" s="40"/>
      <c r="N627" s="40"/>
      <c r="O627" s="40"/>
      <c r="P627" s="40"/>
    </row>
    <row r="628" spans="1:16" x14ac:dyDescent="0.2">
      <c r="A628" s="40"/>
      <c r="B628" s="40"/>
      <c r="C628" s="40"/>
      <c r="D628" s="40"/>
      <c r="E628" s="40"/>
      <c r="F628" s="40"/>
      <c r="G628" s="40"/>
      <c r="H628" s="40"/>
      <c r="I628" s="40"/>
      <c r="J628" s="40"/>
      <c r="K628" s="40"/>
      <c r="L628" s="40"/>
      <c r="M628" s="40"/>
      <c r="N628" s="40"/>
      <c r="O628" s="40"/>
      <c r="P628" s="40"/>
    </row>
    <row r="629" spans="1:16" x14ac:dyDescent="0.2">
      <c r="A629" s="1" t="s">
        <v>248</v>
      </c>
    </row>
    <row r="630" spans="1:16" x14ac:dyDescent="0.2">
      <c r="A630" s="33" t="str">
        <f ca="1">HYPERLINK("#"&amp;CELL("address", Contents!A50), "Back to Table of Contents")</f>
        <v>Back to Table of Contents</v>
      </c>
    </row>
  </sheetData>
  <mergeCells count="27">
    <mergeCell ref="E206:P206"/>
    <mergeCell ref="E224:P224"/>
    <mergeCell ref="E159:P159"/>
    <mergeCell ref="E163:P163"/>
    <mergeCell ref="A626:P628"/>
    <mergeCell ref="E350:P350"/>
    <mergeCell ref="E358:P358"/>
    <mergeCell ref="O603:P604"/>
    <mergeCell ref="O427:P427"/>
    <mergeCell ref="E269:P269"/>
    <mergeCell ref="E271:P271"/>
    <mergeCell ref="E273:P273"/>
    <mergeCell ref="A622:P623"/>
    <mergeCell ref="A624:P625"/>
    <mergeCell ref="A70:P71"/>
    <mergeCell ref="A107:P108"/>
    <mergeCell ref="A129:P130"/>
    <mergeCell ref="A149:P150"/>
    <mergeCell ref="A197:P198"/>
    <mergeCell ref="E138:P138"/>
    <mergeCell ref="E142:P142"/>
    <mergeCell ref="E184:P184"/>
    <mergeCell ref="E122:P122"/>
    <mergeCell ref="E118:P118"/>
    <mergeCell ref="E99:P99"/>
    <mergeCell ref="E94:P94"/>
    <mergeCell ref="E177:P17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0"/>
  <sheetViews>
    <sheetView workbookViewId="0"/>
  </sheetViews>
  <sheetFormatPr defaultRowHeight="14.25" x14ac:dyDescent="0.2"/>
  <cols>
    <col min="1" max="1" width="5.7109375" style="1" customWidth="1"/>
    <col min="2" max="2" width="38.5703125" style="1" customWidth="1"/>
    <col min="3" max="12" width="9.140625" style="1"/>
    <col min="13" max="14" width="14" style="1" customWidth="1"/>
    <col min="15" max="16384" width="9.140625" style="1"/>
  </cols>
  <sheetData>
    <row r="1" spans="1:14" x14ac:dyDescent="0.2">
      <c r="A1" s="18" t="s">
        <v>467</v>
      </c>
      <c r="B1" s="18"/>
      <c r="C1" s="18"/>
      <c r="D1" s="18"/>
      <c r="E1" s="18"/>
      <c r="F1" s="18"/>
    </row>
    <row r="2" spans="1:14" x14ac:dyDescent="0.2">
      <c r="A2" s="20" t="str">
        <f>HYPERLINK("http://www.cbo.gov/publication/54667", "www.cbo.gov/publication/54667")</f>
        <v>www.cbo.gov/publication/54667</v>
      </c>
    </row>
    <row r="5" spans="1:14" ht="15" x14ac:dyDescent="0.25">
      <c r="A5" s="5" t="s">
        <v>454</v>
      </c>
    </row>
    <row r="7" spans="1:14" s="5" customFormat="1" ht="15" x14ac:dyDescent="0.25">
      <c r="A7" s="5" t="s">
        <v>0</v>
      </c>
    </row>
    <row r="8" spans="1:14" s="5" customFormat="1" ht="15" x14ac:dyDescent="0.25">
      <c r="A8" s="5" t="s">
        <v>249</v>
      </c>
      <c r="N8" s="5" t="s">
        <v>250</v>
      </c>
    </row>
    <row r="9" spans="1:14" s="5" customFormat="1" ht="15" x14ac:dyDescent="0.25"/>
    <row r="10" spans="1:14" x14ac:dyDescent="0.2">
      <c r="A10" s="1" t="s">
        <v>2</v>
      </c>
      <c r="C10" s="1">
        <v>2019</v>
      </c>
      <c r="D10" s="1">
        <v>2020</v>
      </c>
      <c r="E10" s="1">
        <v>2021</v>
      </c>
      <c r="F10" s="1">
        <v>2022</v>
      </c>
      <c r="G10" s="1">
        <v>2023</v>
      </c>
      <c r="H10" s="1">
        <v>2024</v>
      </c>
      <c r="I10" s="1">
        <v>2025</v>
      </c>
      <c r="J10" s="1">
        <v>2026</v>
      </c>
      <c r="K10" s="1">
        <v>2027</v>
      </c>
      <c r="L10" s="1">
        <v>2028</v>
      </c>
      <c r="M10" s="4" t="s">
        <v>14</v>
      </c>
      <c r="N10" s="4" t="s">
        <v>15</v>
      </c>
    </row>
    <row r="12" spans="1:14" x14ac:dyDescent="0.2">
      <c r="B12" s="9"/>
      <c r="C12" s="41" t="s">
        <v>251</v>
      </c>
      <c r="D12" s="41"/>
      <c r="E12" s="41"/>
      <c r="F12" s="41"/>
      <c r="G12" s="41"/>
      <c r="H12" s="41"/>
      <c r="I12" s="41"/>
      <c r="J12" s="41"/>
      <c r="K12" s="41"/>
      <c r="L12" s="41"/>
      <c r="M12" s="41"/>
      <c r="N12" s="41"/>
    </row>
    <row r="13" spans="1:14" x14ac:dyDescent="0.2">
      <c r="A13" s="1" t="s">
        <v>252</v>
      </c>
    </row>
    <row r="14" spans="1:14" x14ac:dyDescent="0.2">
      <c r="B14" s="1" t="s">
        <v>32</v>
      </c>
      <c r="C14" s="1">
        <v>0</v>
      </c>
      <c r="D14" s="1">
        <v>-23</v>
      </c>
      <c r="E14" s="1">
        <v>-46</v>
      </c>
      <c r="F14" s="1">
        <v>-71</v>
      </c>
      <c r="G14" s="1">
        <v>-65</v>
      </c>
      <c r="H14" s="1">
        <v>-68</v>
      </c>
      <c r="I14" s="1">
        <v>-73</v>
      </c>
      <c r="J14" s="1">
        <v>-75</v>
      </c>
      <c r="K14" s="1">
        <v>-84</v>
      </c>
      <c r="L14" s="1">
        <v>-87</v>
      </c>
      <c r="M14" s="1">
        <v>-204</v>
      </c>
      <c r="N14" s="1">
        <v>-591</v>
      </c>
    </row>
    <row r="15" spans="1:14" x14ac:dyDescent="0.2">
      <c r="B15" s="1" t="s">
        <v>33</v>
      </c>
      <c r="C15" s="1">
        <v>0</v>
      </c>
      <c r="D15" s="1">
        <v>-13</v>
      </c>
      <c r="E15" s="1">
        <v>-32</v>
      </c>
      <c r="F15" s="1">
        <v>-53</v>
      </c>
      <c r="G15" s="1">
        <v>-58</v>
      </c>
      <c r="H15" s="1">
        <v>-63</v>
      </c>
      <c r="I15" s="1">
        <v>-68</v>
      </c>
      <c r="J15" s="1">
        <v>-71</v>
      </c>
      <c r="K15" s="1">
        <v>-77</v>
      </c>
      <c r="L15" s="1">
        <v>-82</v>
      </c>
      <c r="M15" s="1">
        <v>-156</v>
      </c>
      <c r="N15" s="1">
        <v>-517</v>
      </c>
    </row>
    <row r="16" spans="1:14" x14ac:dyDescent="0.2">
      <c r="B16" s="9"/>
      <c r="C16" s="41" t="s">
        <v>253</v>
      </c>
      <c r="D16" s="41"/>
      <c r="E16" s="41"/>
      <c r="F16" s="41"/>
      <c r="G16" s="41"/>
      <c r="H16" s="41"/>
      <c r="I16" s="41"/>
      <c r="J16" s="41"/>
      <c r="K16" s="41"/>
      <c r="L16" s="41"/>
      <c r="M16" s="41"/>
      <c r="N16" s="41"/>
    </row>
    <row r="17" spans="1:14" x14ac:dyDescent="0.2">
      <c r="A17" s="1" t="s">
        <v>252</v>
      </c>
    </row>
    <row r="18" spans="1:14" x14ac:dyDescent="0.2">
      <c r="B18" s="1" t="s">
        <v>32</v>
      </c>
      <c r="C18" s="1">
        <v>0</v>
      </c>
      <c r="D18" s="1">
        <v>-11</v>
      </c>
      <c r="E18" s="1">
        <v>-23</v>
      </c>
      <c r="F18" s="1">
        <v>-35</v>
      </c>
      <c r="G18" s="1">
        <v>-28</v>
      </c>
      <c r="H18" s="1">
        <v>-31</v>
      </c>
      <c r="I18" s="1">
        <v>-35</v>
      </c>
      <c r="J18" s="1">
        <v>-35</v>
      </c>
      <c r="K18" s="1">
        <v>-43</v>
      </c>
      <c r="L18" s="1">
        <v>-44</v>
      </c>
      <c r="M18" s="1">
        <v>-98</v>
      </c>
      <c r="N18" s="1">
        <v>-284</v>
      </c>
    </row>
    <row r="19" spans="1:14" x14ac:dyDescent="0.2">
      <c r="B19" s="1" t="s">
        <v>33</v>
      </c>
      <c r="C19" s="1">
        <v>0</v>
      </c>
      <c r="D19" s="1">
        <v>-6</v>
      </c>
      <c r="E19" s="1">
        <v>-16</v>
      </c>
      <c r="F19" s="1">
        <v>-26</v>
      </c>
      <c r="G19" s="1">
        <v>-27</v>
      </c>
      <c r="H19" s="1">
        <v>-28</v>
      </c>
      <c r="I19" s="1">
        <v>-32</v>
      </c>
      <c r="J19" s="1">
        <v>-33</v>
      </c>
      <c r="K19" s="1">
        <v>-38</v>
      </c>
      <c r="L19" s="1">
        <v>-41</v>
      </c>
      <c r="M19" s="1">
        <v>-76</v>
      </c>
      <c r="N19" s="1">
        <v>-248</v>
      </c>
    </row>
    <row r="22" spans="1:14" x14ac:dyDescent="0.2">
      <c r="A22" s="1" t="s">
        <v>8</v>
      </c>
    </row>
    <row r="23" spans="1:14" x14ac:dyDescent="0.2">
      <c r="A23" s="1" t="s">
        <v>254</v>
      </c>
    </row>
    <row r="24" spans="1:14" x14ac:dyDescent="0.2">
      <c r="A24" s="1" t="s">
        <v>255</v>
      </c>
    </row>
    <row r="25" spans="1:14" x14ac:dyDescent="0.2">
      <c r="A25" s="33" t="str">
        <f ca="1">HYPERLINK("#"&amp;CELL("address", Contents!A54), "Back to Table of Contents")</f>
        <v>Back to Table of Contents</v>
      </c>
    </row>
    <row r="27" spans="1:14" ht="15" x14ac:dyDescent="0.25">
      <c r="A27" s="5" t="s">
        <v>10</v>
      </c>
    </row>
    <row r="28" spans="1:14" ht="15" x14ac:dyDescent="0.25">
      <c r="A28" s="5" t="s">
        <v>256</v>
      </c>
      <c r="N28" s="5" t="s">
        <v>250</v>
      </c>
    </row>
    <row r="29" spans="1:14" ht="15" x14ac:dyDescent="0.25">
      <c r="A29" s="5"/>
    </row>
    <row r="30" spans="1:14" x14ac:dyDescent="0.2">
      <c r="A30" s="1" t="s">
        <v>2</v>
      </c>
      <c r="C30" s="1">
        <v>2019</v>
      </c>
      <c r="D30" s="1">
        <v>2020</v>
      </c>
      <c r="E30" s="1">
        <v>2021</v>
      </c>
      <c r="F30" s="1">
        <v>2022</v>
      </c>
      <c r="G30" s="1">
        <v>2023</v>
      </c>
      <c r="H30" s="1">
        <v>2024</v>
      </c>
      <c r="I30" s="1">
        <v>2025</v>
      </c>
      <c r="J30" s="1">
        <v>2026</v>
      </c>
      <c r="K30" s="1">
        <v>2027</v>
      </c>
      <c r="L30" s="1">
        <v>2028</v>
      </c>
      <c r="M30" s="4" t="s">
        <v>14</v>
      </c>
      <c r="N30" s="4" t="s">
        <v>15</v>
      </c>
    </row>
    <row r="32" spans="1:14" x14ac:dyDescent="0.2">
      <c r="C32" s="41" t="s">
        <v>257</v>
      </c>
      <c r="D32" s="41"/>
      <c r="E32" s="41"/>
      <c r="F32" s="41"/>
      <c r="G32" s="41"/>
      <c r="H32" s="41"/>
      <c r="I32" s="41"/>
      <c r="J32" s="41"/>
      <c r="K32" s="41"/>
      <c r="L32" s="41"/>
      <c r="M32" s="41"/>
      <c r="N32" s="41"/>
    </row>
    <row r="33" spans="1:14" x14ac:dyDescent="0.2">
      <c r="A33" s="1" t="s">
        <v>252</v>
      </c>
    </row>
    <row r="34" spans="1:14" x14ac:dyDescent="0.2">
      <c r="B34" s="1" t="s">
        <v>32</v>
      </c>
      <c r="C34" s="1">
        <v>0</v>
      </c>
      <c r="D34" s="1">
        <v>-6</v>
      </c>
      <c r="E34" s="1">
        <v>-13</v>
      </c>
      <c r="F34" s="1">
        <v>-19</v>
      </c>
      <c r="G34" s="1">
        <v>-22</v>
      </c>
      <c r="H34" s="1">
        <v>-25</v>
      </c>
      <c r="I34" s="1">
        <v>-28</v>
      </c>
      <c r="J34" s="1">
        <v>-32</v>
      </c>
      <c r="K34" s="1">
        <v>-36</v>
      </c>
      <c r="L34" s="1">
        <v>-39</v>
      </c>
      <c r="M34" s="1">
        <v>-60</v>
      </c>
      <c r="N34" s="1">
        <v>-220</v>
      </c>
    </row>
    <row r="35" spans="1:14" x14ac:dyDescent="0.2">
      <c r="B35" s="1" t="s">
        <v>33</v>
      </c>
      <c r="C35" s="1">
        <v>0</v>
      </c>
      <c r="D35" s="1">
        <v>-3</v>
      </c>
      <c r="E35" s="1">
        <v>-9</v>
      </c>
      <c r="F35" s="1">
        <v>-16</v>
      </c>
      <c r="G35" s="1">
        <v>-20</v>
      </c>
      <c r="H35" s="1">
        <v>-23</v>
      </c>
      <c r="I35" s="1">
        <v>-26</v>
      </c>
      <c r="J35" s="1">
        <v>-29</v>
      </c>
      <c r="K35" s="1">
        <v>-33</v>
      </c>
      <c r="L35" s="1">
        <v>-36</v>
      </c>
      <c r="M35" s="1">
        <v>-48</v>
      </c>
      <c r="N35" s="1">
        <v>-195</v>
      </c>
    </row>
    <row r="36" spans="1:14" x14ac:dyDescent="0.2">
      <c r="C36" s="41" t="s">
        <v>258</v>
      </c>
      <c r="D36" s="41"/>
      <c r="E36" s="41"/>
      <c r="F36" s="41"/>
      <c r="G36" s="41"/>
      <c r="H36" s="41"/>
      <c r="I36" s="41"/>
      <c r="J36" s="41"/>
      <c r="K36" s="41"/>
      <c r="L36" s="41"/>
      <c r="M36" s="41"/>
      <c r="N36" s="41"/>
    </row>
    <row r="37" spans="1:14" x14ac:dyDescent="0.2">
      <c r="A37" s="1" t="s">
        <v>252</v>
      </c>
    </row>
    <row r="38" spans="1:14" x14ac:dyDescent="0.2">
      <c r="B38" s="1" t="s">
        <v>32</v>
      </c>
      <c r="C38" s="1">
        <v>0</v>
      </c>
      <c r="D38" s="1">
        <v>-1</v>
      </c>
      <c r="E38" s="1">
        <v>-4</v>
      </c>
      <c r="F38" s="1">
        <v>-6</v>
      </c>
      <c r="G38" s="1">
        <v>-4</v>
      </c>
      <c r="H38" s="1">
        <v>-7</v>
      </c>
      <c r="I38" s="1">
        <v>-10</v>
      </c>
      <c r="J38" s="1">
        <v>-13</v>
      </c>
      <c r="K38" s="1">
        <v>-16</v>
      </c>
      <c r="L38" s="1">
        <v>-19</v>
      </c>
      <c r="M38" s="1">
        <v>-16</v>
      </c>
      <c r="N38" s="1">
        <v>-81</v>
      </c>
    </row>
    <row r="39" spans="1:14" x14ac:dyDescent="0.2">
      <c r="B39" s="1" t="s">
        <v>33</v>
      </c>
      <c r="C39" s="1">
        <v>0</v>
      </c>
      <c r="D39" s="1">
        <v>-1</v>
      </c>
      <c r="E39" s="1">
        <v>-3</v>
      </c>
      <c r="F39" s="1">
        <v>-5</v>
      </c>
      <c r="G39" s="1">
        <v>-4</v>
      </c>
      <c r="H39" s="1">
        <v>-6</v>
      </c>
      <c r="I39" s="1">
        <v>-8</v>
      </c>
      <c r="J39" s="1">
        <v>-11</v>
      </c>
      <c r="K39" s="1">
        <v>-14</v>
      </c>
      <c r="L39" s="1">
        <v>-17</v>
      </c>
      <c r="M39" s="1">
        <v>-13</v>
      </c>
      <c r="N39" s="1">
        <v>-70</v>
      </c>
    </row>
    <row r="42" spans="1:14" x14ac:dyDescent="0.2">
      <c r="A42" s="1" t="s">
        <v>8</v>
      </c>
    </row>
    <row r="43" spans="1:14" x14ac:dyDescent="0.2">
      <c r="A43" s="1" t="s">
        <v>254</v>
      </c>
    </row>
    <row r="44" spans="1:14" x14ac:dyDescent="0.2">
      <c r="A44" s="1" t="s">
        <v>259</v>
      </c>
    </row>
    <row r="45" spans="1:14" x14ac:dyDescent="0.2">
      <c r="A45" s="33" t="str">
        <f ca="1">HYPERLINK("#"&amp;CELL("address", Contents!A55), "Back to Table of Contents")</f>
        <v>Back to Table of Contents</v>
      </c>
    </row>
    <row r="47" spans="1:14" ht="15" x14ac:dyDescent="0.25">
      <c r="A47" s="5" t="s">
        <v>51</v>
      </c>
    </row>
    <row r="48" spans="1:14" ht="15" x14ac:dyDescent="0.25">
      <c r="A48" s="5" t="s">
        <v>260</v>
      </c>
      <c r="N48" s="5" t="s">
        <v>250</v>
      </c>
    </row>
    <row r="50" spans="1:14" x14ac:dyDescent="0.2">
      <c r="A50" s="1" t="s">
        <v>2</v>
      </c>
      <c r="C50" s="1">
        <v>2019</v>
      </c>
      <c r="D50" s="1">
        <v>2020</v>
      </c>
      <c r="E50" s="1">
        <v>2021</v>
      </c>
      <c r="F50" s="1">
        <v>2022</v>
      </c>
      <c r="G50" s="1">
        <v>2023</v>
      </c>
      <c r="H50" s="1">
        <v>2024</v>
      </c>
      <c r="I50" s="1">
        <v>2025</v>
      </c>
      <c r="J50" s="1">
        <v>2026</v>
      </c>
      <c r="K50" s="1">
        <v>2027</v>
      </c>
      <c r="L50" s="1">
        <v>2028</v>
      </c>
      <c r="M50" s="4" t="s">
        <v>14</v>
      </c>
      <c r="N50" s="4" t="s">
        <v>15</v>
      </c>
    </row>
    <row r="52" spans="1:14" x14ac:dyDescent="0.2">
      <c r="A52" s="1" t="s">
        <v>261</v>
      </c>
    </row>
    <row r="53" spans="1:14" x14ac:dyDescent="0.2">
      <c r="B53" s="1" t="s">
        <v>32</v>
      </c>
      <c r="C53" s="1">
        <v>0</v>
      </c>
      <c r="D53" s="15">
        <v>-0.3</v>
      </c>
      <c r="E53" s="15">
        <v>-0.8</v>
      </c>
      <c r="F53" s="15">
        <v>-1.3</v>
      </c>
      <c r="G53" s="15">
        <v>-1.8</v>
      </c>
      <c r="H53" s="15">
        <v>-2.4</v>
      </c>
      <c r="I53" s="15">
        <v>-2.6</v>
      </c>
      <c r="J53" s="15">
        <v>-2.7</v>
      </c>
      <c r="K53" s="15">
        <v>-2.8</v>
      </c>
      <c r="L53" s="15">
        <v>-2.9</v>
      </c>
      <c r="M53" s="15">
        <v>-4.2</v>
      </c>
      <c r="N53" s="15">
        <v>-17.600000000000001</v>
      </c>
    </row>
    <row r="54" spans="1:14" x14ac:dyDescent="0.2">
      <c r="B54" s="1" t="s">
        <v>33</v>
      </c>
      <c r="C54" s="1">
        <v>0</v>
      </c>
      <c r="D54" s="15">
        <v>-0.3</v>
      </c>
      <c r="E54" s="15">
        <v>-0.8</v>
      </c>
      <c r="F54" s="15">
        <v>-1.3</v>
      </c>
      <c r="G54" s="15">
        <v>-1.8</v>
      </c>
      <c r="H54" s="15">
        <v>-2.4</v>
      </c>
      <c r="I54" s="15">
        <v>-2.6</v>
      </c>
      <c r="J54" s="15">
        <v>-2.7</v>
      </c>
      <c r="K54" s="15">
        <v>-2.8</v>
      </c>
      <c r="L54" s="15">
        <v>-2.9</v>
      </c>
      <c r="M54" s="15">
        <v>-4.2</v>
      </c>
      <c r="N54" s="15">
        <v>-17.600000000000001</v>
      </c>
    </row>
    <row r="57" spans="1:14" x14ac:dyDescent="0.2">
      <c r="A57" s="1" t="s">
        <v>168</v>
      </c>
    </row>
    <row r="58" spans="1:14" x14ac:dyDescent="0.2">
      <c r="A58" s="1" t="s">
        <v>262</v>
      </c>
    </row>
    <row r="59" spans="1:14" x14ac:dyDescent="0.2">
      <c r="A59" s="33" t="str">
        <f ca="1">HYPERLINK("#"&amp;CELL("address", Contents!A56), "Back to Table of Contents")</f>
        <v>Back to Table of Contents</v>
      </c>
    </row>
    <row r="61" spans="1:14" ht="15" x14ac:dyDescent="0.25">
      <c r="A61" s="5" t="s">
        <v>52</v>
      </c>
    </row>
    <row r="62" spans="1:14" ht="15" x14ac:dyDescent="0.25">
      <c r="A62" s="5" t="s">
        <v>263</v>
      </c>
      <c r="N62" s="5" t="s">
        <v>250</v>
      </c>
    </row>
    <row r="63" spans="1:14" ht="15" x14ac:dyDescent="0.25">
      <c r="A63" s="5"/>
    </row>
    <row r="64" spans="1:14" x14ac:dyDescent="0.2">
      <c r="A64" s="1" t="s">
        <v>2</v>
      </c>
      <c r="C64" s="1">
        <v>2019</v>
      </c>
      <c r="D64" s="1">
        <v>2020</v>
      </c>
      <c r="E64" s="1">
        <v>2021</v>
      </c>
      <c r="F64" s="1">
        <v>2022</v>
      </c>
      <c r="G64" s="1">
        <v>2023</v>
      </c>
      <c r="H64" s="1">
        <v>2024</v>
      </c>
      <c r="I64" s="1">
        <v>2025</v>
      </c>
      <c r="J64" s="1">
        <v>2026</v>
      </c>
      <c r="K64" s="1">
        <v>2027</v>
      </c>
      <c r="L64" s="1">
        <v>2028</v>
      </c>
      <c r="M64" s="4" t="s">
        <v>14</v>
      </c>
      <c r="N64" s="4" t="s">
        <v>15</v>
      </c>
    </row>
    <row r="66" spans="1:14" x14ac:dyDescent="0.2">
      <c r="A66" s="1" t="s">
        <v>261</v>
      </c>
    </row>
    <row r="67" spans="1:14" x14ac:dyDescent="0.2">
      <c r="B67" s="1" t="s">
        <v>32</v>
      </c>
      <c r="C67" s="1">
        <v>0</v>
      </c>
      <c r="D67" s="15">
        <v>-0.2</v>
      </c>
      <c r="E67" s="15">
        <v>-0.7</v>
      </c>
      <c r="F67" s="15">
        <v>-1.3</v>
      </c>
      <c r="G67" s="15">
        <v>-1.8</v>
      </c>
      <c r="H67" s="15">
        <v>-2.2999999999999998</v>
      </c>
      <c r="I67" s="15">
        <v>-2.4</v>
      </c>
      <c r="J67" s="15">
        <v>-2.5</v>
      </c>
      <c r="K67" s="15">
        <v>-2.7</v>
      </c>
      <c r="L67" s="15">
        <v>-2.8</v>
      </c>
      <c r="M67" s="15">
        <v>-4</v>
      </c>
      <c r="N67" s="15">
        <v>-16.7</v>
      </c>
    </row>
    <row r="68" spans="1:14" x14ac:dyDescent="0.2">
      <c r="B68" s="1" t="s">
        <v>33</v>
      </c>
      <c r="C68" s="1">
        <v>0</v>
      </c>
      <c r="D68" s="15">
        <v>-0.1</v>
      </c>
      <c r="E68" s="15">
        <v>-0.5</v>
      </c>
      <c r="F68" s="15">
        <v>-1</v>
      </c>
      <c r="G68" s="15">
        <v>-1.5</v>
      </c>
      <c r="H68" s="15">
        <v>-1.9</v>
      </c>
      <c r="I68" s="15">
        <v>-2.1</v>
      </c>
      <c r="J68" s="15">
        <v>-2.2000000000000002</v>
      </c>
      <c r="K68" s="15">
        <v>-2.4</v>
      </c>
      <c r="L68" s="15">
        <v>-2.5</v>
      </c>
      <c r="M68" s="15">
        <v>-3.1</v>
      </c>
      <c r="N68" s="15">
        <v>-14.2</v>
      </c>
    </row>
    <row r="71" spans="1:14" x14ac:dyDescent="0.2">
      <c r="A71" s="1" t="s">
        <v>8</v>
      </c>
    </row>
    <row r="72" spans="1:14" x14ac:dyDescent="0.2">
      <c r="A72" s="1" t="s">
        <v>264</v>
      </c>
    </row>
    <row r="73" spans="1:14" x14ac:dyDescent="0.2">
      <c r="A73" s="33" t="str">
        <f ca="1">HYPERLINK("#"&amp;CELL("address", Contents!A57), "Back to Table of Contents")</f>
        <v>Back to Table of Contents</v>
      </c>
    </row>
    <row r="75" spans="1:14" ht="15" x14ac:dyDescent="0.25">
      <c r="A75" s="5" t="s">
        <v>53</v>
      </c>
    </row>
    <row r="76" spans="1:14" ht="15" x14ac:dyDescent="0.25">
      <c r="A76" s="5" t="s">
        <v>265</v>
      </c>
      <c r="N76" s="5" t="s">
        <v>250</v>
      </c>
    </row>
    <row r="78" spans="1:14" x14ac:dyDescent="0.2">
      <c r="A78" s="1" t="s">
        <v>2</v>
      </c>
      <c r="C78" s="1">
        <v>2019</v>
      </c>
      <c r="D78" s="1">
        <v>2020</v>
      </c>
      <c r="E78" s="1">
        <v>2021</v>
      </c>
      <c r="F78" s="1">
        <v>2022</v>
      </c>
      <c r="G78" s="1">
        <v>2023</v>
      </c>
      <c r="H78" s="1">
        <v>2024</v>
      </c>
      <c r="I78" s="1">
        <v>2025</v>
      </c>
      <c r="J78" s="1">
        <v>2026</v>
      </c>
      <c r="K78" s="1">
        <v>2027</v>
      </c>
      <c r="L78" s="1">
        <v>2028</v>
      </c>
      <c r="M78" s="4" t="s">
        <v>14</v>
      </c>
      <c r="N78" s="4" t="s">
        <v>15</v>
      </c>
    </row>
    <row r="80" spans="1:14" x14ac:dyDescent="0.2">
      <c r="A80" s="1" t="s">
        <v>252</v>
      </c>
    </row>
    <row r="81" spans="1:14" x14ac:dyDescent="0.2">
      <c r="B81" s="1" t="s">
        <v>32</v>
      </c>
      <c r="C81" s="1">
        <v>0</v>
      </c>
      <c r="D81" s="15">
        <v>-2.4</v>
      </c>
      <c r="E81" s="15">
        <v>-2.2999999999999998</v>
      </c>
      <c r="F81" s="15">
        <v>-2</v>
      </c>
      <c r="G81" s="15">
        <v>-2.2000000000000002</v>
      </c>
      <c r="H81" s="15">
        <v>-2.6</v>
      </c>
      <c r="I81" s="15">
        <v>-1</v>
      </c>
      <c r="J81" s="15">
        <v>-0.5</v>
      </c>
      <c r="K81" s="15">
        <v>-1.1000000000000001</v>
      </c>
      <c r="L81" s="15">
        <v>-2.1</v>
      </c>
      <c r="M81" s="15">
        <v>-8.9</v>
      </c>
      <c r="N81" s="15">
        <v>-16.2</v>
      </c>
    </row>
    <row r="82" spans="1:14" x14ac:dyDescent="0.2">
      <c r="B82" s="1" t="s">
        <v>33</v>
      </c>
      <c r="C82" s="1">
        <v>0</v>
      </c>
      <c r="D82" s="15">
        <v>-0.3</v>
      </c>
      <c r="E82" s="15">
        <v>-0.8</v>
      </c>
      <c r="F82" s="15">
        <v>-1.5</v>
      </c>
      <c r="G82" s="15">
        <v>-1.8</v>
      </c>
      <c r="H82" s="15">
        <v>-2</v>
      </c>
      <c r="I82" s="15">
        <v>-2.1</v>
      </c>
      <c r="J82" s="15">
        <v>-1.8</v>
      </c>
      <c r="K82" s="15">
        <v>-1.3</v>
      </c>
      <c r="L82" s="15">
        <v>-1.2</v>
      </c>
      <c r="M82" s="15">
        <v>-4.4000000000000004</v>
      </c>
      <c r="N82" s="15">
        <v>-12.8</v>
      </c>
    </row>
    <row r="85" spans="1:14" x14ac:dyDescent="0.2">
      <c r="A85" s="1" t="s">
        <v>8</v>
      </c>
    </row>
    <row r="86" spans="1:14" x14ac:dyDescent="0.2">
      <c r="A86" s="1" t="s">
        <v>254</v>
      </c>
    </row>
    <row r="87" spans="1:14" x14ac:dyDescent="0.2">
      <c r="A87" s="33" t="str">
        <f ca="1">HYPERLINK("#"&amp;CELL("address", Contents!A58), "Back to Table of Contents")</f>
        <v>Back to Table of Contents</v>
      </c>
    </row>
    <row r="89" spans="1:14" ht="15" x14ac:dyDescent="0.25">
      <c r="A89" s="5" t="s">
        <v>54</v>
      </c>
    </row>
    <row r="90" spans="1:14" ht="15" x14ac:dyDescent="0.25">
      <c r="A90" s="5" t="s">
        <v>266</v>
      </c>
      <c r="N90" s="5" t="s">
        <v>250</v>
      </c>
    </row>
    <row r="92" spans="1:14" x14ac:dyDescent="0.2">
      <c r="A92" s="1" t="s">
        <v>2</v>
      </c>
      <c r="C92" s="1">
        <v>2019</v>
      </c>
      <c r="D92" s="1">
        <v>2020</v>
      </c>
      <c r="E92" s="1">
        <v>2021</v>
      </c>
      <c r="F92" s="1">
        <v>2022</v>
      </c>
      <c r="G92" s="1">
        <v>2023</v>
      </c>
      <c r="H92" s="1">
        <v>2024</v>
      </c>
      <c r="I92" s="1">
        <v>2025</v>
      </c>
      <c r="J92" s="1">
        <v>2026</v>
      </c>
      <c r="K92" s="1">
        <v>2027</v>
      </c>
      <c r="L92" s="1">
        <v>2028</v>
      </c>
      <c r="M92" s="4" t="s">
        <v>14</v>
      </c>
      <c r="N92" s="4" t="s">
        <v>15</v>
      </c>
    </row>
    <row r="94" spans="1:14" x14ac:dyDescent="0.2">
      <c r="A94" s="1" t="s">
        <v>252</v>
      </c>
    </row>
    <row r="95" spans="1:14" x14ac:dyDescent="0.2">
      <c r="B95" s="1" t="s">
        <v>32</v>
      </c>
      <c r="C95" s="1">
        <v>0</v>
      </c>
      <c r="D95" s="1">
        <v>0</v>
      </c>
      <c r="E95" s="15">
        <v>-1</v>
      </c>
      <c r="F95" s="15">
        <v>-1.6</v>
      </c>
      <c r="G95" s="15">
        <v>-2</v>
      </c>
      <c r="H95" s="15">
        <v>-1.9</v>
      </c>
      <c r="I95" s="15">
        <v>-1.9</v>
      </c>
      <c r="J95" s="15">
        <v>-2.7</v>
      </c>
      <c r="K95" s="15">
        <v>-3.5</v>
      </c>
      <c r="L95" s="15">
        <v>-3.7</v>
      </c>
      <c r="M95" s="15">
        <v>-4.5</v>
      </c>
      <c r="N95" s="15">
        <v>-18.2</v>
      </c>
    </row>
    <row r="96" spans="1:14" x14ac:dyDescent="0.2">
      <c r="B96" s="1" t="s">
        <v>33</v>
      </c>
      <c r="C96" s="1">
        <v>0</v>
      </c>
      <c r="D96" s="1">
        <v>0</v>
      </c>
      <c r="E96" s="15">
        <v>-0.1</v>
      </c>
      <c r="F96" s="15">
        <v>-0.3</v>
      </c>
      <c r="G96" s="15">
        <v>-0.7</v>
      </c>
      <c r="H96" s="15">
        <v>-1.1000000000000001</v>
      </c>
      <c r="I96" s="15">
        <v>-1.4</v>
      </c>
      <c r="J96" s="15">
        <v>-1.7</v>
      </c>
      <c r="K96" s="15">
        <v>-2.1</v>
      </c>
      <c r="L96" s="15">
        <v>-2.5</v>
      </c>
      <c r="M96" s="15">
        <v>-1.1000000000000001</v>
      </c>
      <c r="N96" s="15">
        <v>-9.9</v>
      </c>
    </row>
    <row r="99" spans="1:14" x14ac:dyDescent="0.2">
      <c r="A99" s="1" t="s">
        <v>8</v>
      </c>
    </row>
    <row r="100" spans="1:14" x14ac:dyDescent="0.2">
      <c r="A100" s="1" t="s">
        <v>254</v>
      </c>
    </row>
    <row r="101" spans="1:14" x14ac:dyDescent="0.2">
      <c r="A101" s="33" t="str">
        <f ca="1">HYPERLINK("#"&amp;CELL("address", Contents!A59), "Back to Table of Contents")</f>
        <v>Back to Table of Contents</v>
      </c>
    </row>
    <row r="103" spans="1:14" s="5" customFormat="1" ht="15" x14ac:dyDescent="0.25">
      <c r="A103" s="5" t="s">
        <v>16</v>
      </c>
    </row>
    <row r="104" spans="1:14" s="5" customFormat="1" ht="15" x14ac:dyDescent="0.25">
      <c r="A104" s="5" t="s">
        <v>267</v>
      </c>
      <c r="N104" s="5" t="s">
        <v>250</v>
      </c>
    </row>
    <row r="105" spans="1:14" s="5" customFormat="1" ht="15" x14ac:dyDescent="0.25"/>
    <row r="106" spans="1:14" x14ac:dyDescent="0.2">
      <c r="A106" s="1" t="s">
        <v>2</v>
      </c>
      <c r="C106" s="1">
        <v>2019</v>
      </c>
      <c r="D106" s="1">
        <v>2020</v>
      </c>
      <c r="E106" s="1">
        <v>2021</v>
      </c>
      <c r="F106" s="1">
        <v>2022</v>
      </c>
      <c r="G106" s="1">
        <v>2023</v>
      </c>
      <c r="H106" s="1">
        <v>2024</v>
      </c>
      <c r="I106" s="1">
        <v>2025</v>
      </c>
      <c r="J106" s="1">
        <v>2026</v>
      </c>
      <c r="K106" s="1">
        <v>2027</v>
      </c>
      <c r="L106" s="1">
        <v>2028</v>
      </c>
      <c r="M106" s="4" t="s">
        <v>14</v>
      </c>
      <c r="N106" s="4" t="s">
        <v>15</v>
      </c>
    </row>
    <row r="108" spans="1:14" x14ac:dyDescent="0.2">
      <c r="A108" s="1" t="s">
        <v>252</v>
      </c>
    </row>
    <row r="109" spans="1:14" x14ac:dyDescent="0.2">
      <c r="B109" s="1" t="s">
        <v>32</v>
      </c>
      <c r="C109" s="1">
        <v>0</v>
      </c>
      <c r="D109" s="15">
        <v>-4.5999999999999996</v>
      </c>
      <c r="E109" s="15">
        <v>-7.6</v>
      </c>
      <c r="F109" s="15">
        <v>-9.3000000000000007</v>
      </c>
      <c r="G109" s="15">
        <v>-8.5</v>
      </c>
      <c r="H109" s="15">
        <v>-8.6</v>
      </c>
      <c r="I109" s="15">
        <v>-8.8000000000000007</v>
      </c>
      <c r="J109" s="15">
        <v>-9</v>
      </c>
      <c r="K109" s="15">
        <v>-9.1999999999999993</v>
      </c>
      <c r="L109" s="15">
        <v>-9.4</v>
      </c>
      <c r="M109" s="15">
        <v>-29.8</v>
      </c>
      <c r="N109" s="15">
        <v>-74.7</v>
      </c>
    </row>
    <row r="110" spans="1:14" x14ac:dyDescent="0.2">
      <c r="B110" s="1" t="s">
        <v>33</v>
      </c>
      <c r="C110" s="1">
        <v>0</v>
      </c>
      <c r="D110" s="15">
        <v>-0.3</v>
      </c>
      <c r="E110" s="15">
        <v>-1.6</v>
      </c>
      <c r="F110" s="15">
        <v>-3.4</v>
      </c>
      <c r="G110" s="15">
        <v>-5.2</v>
      </c>
      <c r="H110" s="15">
        <v>-6.5</v>
      </c>
      <c r="I110" s="15">
        <v>-7.5</v>
      </c>
      <c r="J110" s="15">
        <v>-8</v>
      </c>
      <c r="K110" s="15">
        <v>-8.4</v>
      </c>
      <c r="L110" s="15">
        <v>-8.6999999999999993</v>
      </c>
      <c r="M110" s="15">
        <v>-10.5</v>
      </c>
      <c r="N110" s="15">
        <v>-49.7</v>
      </c>
    </row>
    <row r="113" spans="1:14" x14ac:dyDescent="0.2">
      <c r="A113" s="1" t="s">
        <v>8</v>
      </c>
    </row>
    <row r="114" spans="1:14" x14ac:dyDescent="0.2">
      <c r="A114" s="1" t="s">
        <v>254</v>
      </c>
    </row>
    <row r="115" spans="1:14" x14ac:dyDescent="0.2">
      <c r="A115" s="33" t="str">
        <f ca="1">HYPERLINK("#"&amp;CELL("address", Contents!A60), "Back to Table of Contents")</f>
        <v>Back to Table of Contents</v>
      </c>
    </row>
    <row r="117" spans="1:14" s="5" customFormat="1" ht="15" x14ac:dyDescent="0.25">
      <c r="A117" s="5" t="s">
        <v>55</v>
      </c>
    </row>
    <row r="118" spans="1:14" s="5" customFormat="1" ht="15" x14ac:dyDescent="0.25">
      <c r="A118" s="5" t="s">
        <v>268</v>
      </c>
      <c r="N118" s="5" t="s">
        <v>250</v>
      </c>
    </row>
    <row r="119" spans="1:14" s="5" customFormat="1" ht="15" x14ac:dyDescent="0.25"/>
    <row r="120" spans="1:14" x14ac:dyDescent="0.2">
      <c r="A120" s="1" t="s">
        <v>2</v>
      </c>
      <c r="C120" s="1">
        <v>2019</v>
      </c>
      <c r="D120" s="1">
        <v>2020</v>
      </c>
      <c r="E120" s="1">
        <v>2021</v>
      </c>
      <c r="F120" s="1">
        <v>2022</v>
      </c>
      <c r="G120" s="1">
        <v>2023</v>
      </c>
      <c r="H120" s="1">
        <v>2024</v>
      </c>
      <c r="I120" s="1">
        <v>2025</v>
      </c>
      <c r="J120" s="1">
        <v>2026</v>
      </c>
      <c r="K120" s="1">
        <v>2027</v>
      </c>
      <c r="L120" s="1">
        <v>2028</v>
      </c>
      <c r="M120" s="4" t="s">
        <v>14</v>
      </c>
      <c r="N120" s="4" t="s">
        <v>15</v>
      </c>
    </row>
    <row r="122" spans="1:14" x14ac:dyDescent="0.2">
      <c r="C122" s="41" t="s">
        <v>269</v>
      </c>
      <c r="D122" s="41"/>
      <c r="E122" s="41"/>
      <c r="F122" s="41"/>
      <c r="G122" s="41"/>
      <c r="H122" s="41"/>
      <c r="I122" s="41"/>
      <c r="J122" s="41"/>
      <c r="K122" s="41"/>
      <c r="L122" s="41"/>
      <c r="M122" s="41"/>
      <c r="N122" s="41"/>
    </row>
    <row r="123" spans="1:14" x14ac:dyDescent="0.2">
      <c r="A123" s="1" t="s">
        <v>252</v>
      </c>
    </row>
    <row r="124" spans="1:14" x14ac:dyDescent="0.2">
      <c r="B124" s="1" t="s">
        <v>32</v>
      </c>
      <c r="C124" s="4">
        <v>0</v>
      </c>
      <c r="D124" s="14">
        <v>0.1</v>
      </c>
      <c r="E124" s="14">
        <v>-1</v>
      </c>
      <c r="F124" s="14">
        <v>-0.3</v>
      </c>
      <c r="G124" s="14">
        <v>-0.9</v>
      </c>
      <c r="H124" s="14">
        <v>-1.7</v>
      </c>
      <c r="I124" s="14">
        <v>-1.9</v>
      </c>
      <c r="J124" s="14">
        <v>-1.2</v>
      </c>
      <c r="K124" s="14">
        <v>-4</v>
      </c>
      <c r="L124" s="14">
        <v>-0.4</v>
      </c>
      <c r="M124" s="14">
        <v>-2.1</v>
      </c>
      <c r="N124" s="14">
        <v>-11.2</v>
      </c>
    </row>
    <row r="125" spans="1:14" x14ac:dyDescent="0.2">
      <c r="B125" s="1" t="s">
        <v>33</v>
      </c>
      <c r="C125" s="4">
        <v>0</v>
      </c>
      <c r="D125" s="4" t="s">
        <v>5</v>
      </c>
      <c r="E125" s="4" t="s">
        <v>5</v>
      </c>
      <c r="F125" s="14">
        <v>-0.3</v>
      </c>
      <c r="G125" s="14">
        <v>-0.5</v>
      </c>
      <c r="H125" s="14">
        <v>-0.8</v>
      </c>
      <c r="I125" s="14">
        <v>-1.1000000000000001</v>
      </c>
      <c r="J125" s="14">
        <v>-1.3</v>
      </c>
      <c r="K125" s="14">
        <v>-1.5</v>
      </c>
      <c r="L125" s="14">
        <v>-2</v>
      </c>
      <c r="M125" s="14">
        <v>-0.8</v>
      </c>
      <c r="N125" s="14">
        <v>-7.5</v>
      </c>
    </row>
    <row r="126" spans="1:14" x14ac:dyDescent="0.2">
      <c r="C126" s="41" t="s">
        <v>270</v>
      </c>
      <c r="D126" s="41"/>
      <c r="E126" s="41"/>
      <c r="F126" s="41"/>
      <c r="G126" s="41"/>
      <c r="H126" s="41"/>
      <c r="I126" s="41"/>
      <c r="J126" s="41"/>
      <c r="K126" s="41"/>
      <c r="L126" s="41"/>
      <c r="M126" s="41"/>
      <c r="N126" s="41"/>
    </row>
    <row r="127" spans="1:14" x14ac:dyDescent="0.2">
      <c r="A127" s="1" t="s">
        <v>252</v>
      </c>
    </row>
    <row r="128" spans="1:14" x14ac:dyDescent="0.2">
      <c r="B128" s="1" t="s">
        <v>32</v>
      </c>
      <c r="C128" s="4">
        <v>0</v>
      </c>
      <c r="D128" s="14">
        <v>-0.1</v>
      </c>
      <c r="E128" s="14">
        <v>-1.1000000000000001</v>
      </c>
      <c r="F128" s="14">
        <v>-0.4</v>
      </c>
      <c r="G128" s="14">
        <v>-0.9</v>
      </c>
      <c r="H128" s="14">
        <v>-1.6</v>
      </c>
      <c r="I128" s="14">
        <v>-2</v>
      </c>
      <c r="J128" s="14">
        <v>-1.7</v>
      </c>
      <c r="K128" s="14">
        <v>-4.5</v>
      </c>
      <c r="L128" s="14">
        <v>-0.8</v>
      </c>
      <c r="M128" s="14">
        <v>-2.5</v>
      </c>
      <c r="N128" s="14">
        <v>-13.1</v>
      </c>
    </row>
    <row r="129" spans="1:14" x14ac:dyDescent="0.2">
      <c r="B129" s="1" t="s">
        <v>33</v>
      </c>
      <c r="C129" s="4">
        <v>0</v>
      </c>
      <c r="D129" s="4" t="s">
        <v>5</v>
      </c>
      <c r="E129" s="14">
        <v>-0.1</v>
      </c>
      <c r="F129" s="14">
        <v>-0.4</v>
      </c>
      <c r="G129" s="14">
        <v>-0.5</v>
      </c>
      <c r="H129" s="14">
        <v>-0.8</v>
      </c>
      <c r="I129" s="14">
        <v>-1.2</v>
      </c>
      <c r="J129" s="14">
        <v>-1.5</v>
      </c>
      <c r="K129" s="14">
        <v>-1.9</v>
      </c>
      <c r="L129" s="14">
        <v>-2.4</v>
      </c>
      <c r="M129" s="14">
        <v>-1</v>
      </c>
      <c r="N129" s="14">
        <v>-8.9</v>
      </c>
    </row>
    <row r="132" spans="1:14" x14ac:dyDescent="0.2">
      <c r="A132" s="1" t="s">
        <v>8</v>
      </c>
    </row>
    <row r="133" spans="1:14" x14ac:dyDescent="0.2">
      <c r="A133" s="1" t="s">
        <v>254</v>
      </c>
    </row>
    <row r="134" spans="1:14" x14ac:dyDescent="0.2">
      <c r="A134" s="1" t="s">
        <v>271</v>
      </c>
    </row>
    <row r="135" spans="1:14" x14ac:dyDescent="0.2">
      <c r="A135" s="33" t="str">
        <f ca="1">HYPERLINK("#"&amp;CELL("address", Contents!A61), "Back to Table of Contents")</f>
        <v>Back to Table of Contents</v>
      </c>
    </row>
    <row r="137" spans="1:14" ht="15" x14ac:dyDescent="0.25">
      <c r="A137" s="5" t="s">
        <v>56</v>
      </c>
    </row>
    <row r="138" spans="1:14" ht="15" x14ac:dyDescent="0.25">
      <c r="A138" s="5" t="s">
        <v>272</v>
      </c>
      <c r="N138" s="5" t="s">
        <v>250</v>
      </c>
    </row>
    <row r="140" spans="1:14" x14ac:dyDescent="0.2">
      <c r="A140" s="1" t="s">
        <v>2</v>
      </c>
      <c r="C140" s="1">
        <v>2019</v>
      </c>
      <c r="D140" s="1">
        <v>2020</v>
      </c>
      <c r="E140" s="1">
        <v>2021</v>
      </c>
      <c r="F140" s="1">
        <v>2022</v>
      </c>
      <c r="G140" s="1">
        <v>2023</v>
      </c>
      <c r="H140" s="1">
        <v>2024</v>
      </c>
      <c r="I140" s="1">
        <v>2025</v>
      </c>
      <c r="J140" s="1">
        <v>2026</v>
      </c>
      <c r="K140" s="1">
        <v>2027</v>
      </c>
      <c r="L140" s="1">
        <v>2028</v>
      </c>
      <c r="M140" s="4" t="s">
        <v>14</v>
      </c>
      <c r="N140" s="4" t="s">
        <v>15</v>
      </c>
    </row>
    <row r="142" spans="1:14" x14ac:dyDescent="0.2">
      <c r="A142" s="1" t="s">
        <v>252</v>
      </c>
    </row>
    <row r="143" spans="1:14" x14ac:dyDescent="0.2">
      <c r="B143" s="1" t="s">
        <v>32</v>
      </c>
      <c r="C143" s="1">
        <v>0</v>
      </c>
      <c r="D143" s="15">
        <v>-1.4</v>
      </c>
      <c r="E143" s="15">
        <v>-1.2</v>
      </c>
      <c r="F143" s="15">
        <v>-1.2</v>
      </c>
      <c r="G143" s="15">
        <v>-1.2</v>
      </c>
      <c r="H143" s="15">
        <v>-1.2</v>
      </c>
      <c r="I143" s="15">
        <v>-1.2</v>
      </c>
      <c r="J143" s="15">
        <v>-1.6</v>
      </c>
      <c r="K143" s="15">
        <v>-2.1</v>
      </c>
      <c r="L143" s="15">
        <v>-2</v>
      </c>
      <c r="M143" s="15">
        <v>-5</v>
      </c>
      <c r="N143" s="15">
        <v>-13.3</v>
      </c>
    </row>
    <row r="144" spans="1:14" x14ac:dyDescent="0.2">
      <c r="B144" s="1" t="s">
        <v>33</v>
      </c>
      <c r="C144" s="1">
        <v>0</v>
      </c>
      <c r="D144" s="15">
        <v>-0.8</v>
      </c>
      <c r="E144" s="15">
        <v>-1.2</v>
      </c>
      <c r="F144" s="15">
        <v>-1.2</v>
      </c>
      <c r="G144" s="15">
        <v>-1.2</v>
      </c>
      <c r="H144" s="15">
        <v>-1.2</v>
      </c>
      <c r="I144" s="15">
        <v>-1.2</v>
      </c>
      <c r="J144" s="15">
        <v>-1.2</v>
      </c>
      <c r="K144" s="15">
        <v>-1.4</v>
      </c>
      <c r="L144" s="15">
        <v>-1.6</v>
      </c>
      <c r="M144" s="15">
        <v>-4.4000000000000004</v>
      </c>
      <c r="N144" s="15">
        <v>-11</v>
      </c>
    </row>
    <row r="147" spans="1:14" x14ac:dyDescent="0.2">
      <c r="A147" s="1" t="s">
        <v>8</v>
      </c>
    </row>
    <row r="148" spans="1:14" x14ac:dyDescent="0.2">
      <c r="A148" s="1" t="s">
        <v>254</v>
      </c>
    </row>
    <row r="149" spans="1:14" x14ac:dyDescent="0.2">
      <c r="A149" s="33" t="str">
        <f ca="1">HYPERLINK("#"&amp;CELL("address", Contents!A62), "Back to Table of Contents")</f>
        <v>Back to Table of Contents</v>
      </c>
    </row>
    <row r="151" spans="1:14" ht="15" x14ac:dyDescent="0.25">
      <c r="A151" s="5" t="s">
        <v>57</v>
      </c>
    </row>
    <row r="152" spans="1:14" ht="15" x14ac:dyDescent="0.25">
      <c r="A152" s="5" t="s">
        <v>273</v>
      </c>
      <c r="N152" s="5" t="s">
        <v>250</v>
      </c>
    </row>
    <row r="154" spans="1:14" x14ac:dyDescent="0.2">
      <c r="A154" s="1" t="s">
        <v>2</v>
      </c>
      <c r="C154" s="1">
        <v>2019</v>
      </c>
      <c r="D154" s="1">
        <v>2020</v>
      </c>
      <c r="E154" s="1">
        <v>2021</v>
      </c>
      <c r="F154" s="1">
        <v>2022</v>
      </c>
      <c r="G154" s="1">
        <v>2023</v>
      </c>
      <c r="H154" s="1">
        <v>2024</v>
      </c>
      <c r="I154" s="1">
        <v>2025</v>
      </c>
      <c r="J154" s="1">
        <v>2026</v>
      </c>
      <c r="K154" s="1">
        <v>2027</v>
      </c>
      <c r="L154" s="1">
        <v>2028</v>
      </c>
      <c r="M154" s="4" t="s">
        <v>14</v>
      </c>
      <c r="N154" s="4" t="s">
        <v>15</v>
      </c>
    </row>
    <row r="156" spans="1:14" x14ac:dyDescent="0.2">
      <c r="A156" s="1" t="s">
        <v>252</v>
      </c>
    </row>
    <row r="157" spans="1:14" x14ac:dyDescent="0.2">
      <c r="B157" s="1" t="s">
        <v>32</v>
      </c>
      <c r="C157" s="1">
        <v>0</v>
      </c>
      <c r="D157" s="15">
        <v>-3</v>
      </c>
      <c r="E157" s="15">
        <v>-3.1</v>
      </c>
      <c r="F157" s="15">
        <v>-3.3</v>
      </c>
      <c r="G157" s="15">
        <v>-4.0999999999999996</v>
      </c>
      <c r="H157" s="15">
        <v>-5.7</v>
      </c>
      <c r="I157" s="15">
        <v>-7.7</v>
      </c>
      <c r="J157" s="15">
        <v>-6.7</v>
      </c>
      <c r="K157" s="15">
        <v>-5.9</v>
      </c>
      <c r="L157" s="15">
        <v>-5.5</v>
      </c>
      <c r="M157" s="15">
        <v>-13.5</v>
      </c>
      <c r="N157" s="15">
        <v>-44.9</v>
      </c>
    </row>
    <row r="158" spans="1:14" x14ac:dyDescent="0.2">
      <c r="B158" s="1" t="s">
        <v>33</v>
      </c>
      <c r="C158" s="1">
        <v>0</v>
      </c>
      <c r="D158" s="15">
        <v>-1.5</v>
      </c>
      <c r="E158" s="15">
        <v>-2.6</v>
      </c>
      <c r="F158" s="15">
        <v>-2.7</v>
      </c>
      <c r="G158" s="15">
        <v>-2.8</v>
      </c>
      <c r="H158" s="15">
        <v>-3.4</v>
      </c>
      <c r="I158" s="15">
        <v>-3.8</v>
      </c>
      <c r="J158" s="15">
        <v>-4.5</v>
      </c>
      <c r="K158" s="15">
        <v>-5.2</v>
      </c>
      <c r="L158" s="15">
        <v>-5.4</v>
      </c>
      <c r="M158" s="15">
        <v>-9.6</v>
      </c>
      <c r="N158" s="15">
        <v>-31.8</v>
      </c>
    </row>
    <row r="161" spans="1:14" x14ac:dyDescent="0.2">
      <c r="A161" s="1" t="s">
        <v>8</v>
      </c>
    </row>
    <row r="162" spans="1:14" x14ac:dyDescent="0.2">
      <c r="A162" s="1" t="s">
        <v>254</v>
      </c>
    </row>
    <row r="163" spans="1:14" x14ac:dyDescent="0.2">
      <c r="A163" s="33" t="str">
        <f ca="1">HYPERLINK("#"&amp;CELL("address", Contents!A63), "Back to Table of Contents")</f>
        <v>Back to Table of Contents</v>
      </c>
    </row>
    <row r="165" spans="1:14" ht="15" x14ac:dyDescent="0.25">
      <c r="A165" s="5" t="s">
        <v>27</v>
      </c>
    </row>
    <row r="166" spans="1:14" ht="15" x14ac:dyDescent="0.25">
      <c r="A166" s="5" t="s">
        <v>274</v>
      </c>
      <c r="N166" s="5" t="s">
        <v>250</v>
      </c>
    </row>
    <row r="168" spans="1:14" x14ac:dyDescent="0.2">
      <c r="A168" s="1" t="s">
        <v>2</v>
      </c>
      <c r="C168" s="1">
        <v>2019</v>
      </c>
      <c r="D168" s="1">
        <v>2020</v>
      </c>
      <c r="E168" s="1">
        <v>2021</v>
      </c>
      <c r="F168" s="1">
        <v>2022</v>
      </c>
      <c r="G168" s="1">
        <v>2023</v>
      </c>
      <c r="H168" s="1">
        <v>2024</v>
      </c>
      <c r="I168" s="1">
        <v>2025</v>
      </c>
      <c r="J168" s="1">
        <v>2026</v>
      </c>
      <c r="K168" s="1">
        <v>2027</v>
      </c>
      <c r="L168" s="1">
        <v>2028</v>
      </c>
      <c r="M168" s="4" t="s">
        <v>14</v>
      </c>
      <c r="N168" s="4" t="s">
        <v>15</v>
      </c>
    </row>
    <row r="170" spans="1:14" x14ac:dyDescent="0.2">
      <c r="A170" s="1" t="s">
        <v>31</v>
      </c>
    </row>
    <row r="171" spans="1:14" x14ac:dyDescent="0.2">
      <c r="B171" s="1" t="s">
        <v>32</v>
      </c>
      <c r="C171" s="4">
        <v>0</v>
      </c>
      <c r="D171" s="14">
        <v>0.1</v>
      </c>
      <c r="E171" s="14">
        <v>-0.9</v>
      </c>
      <c r="F171" s="14">
        <v>-1.2</v>
      </c>
      <c r="G171" s="14">
        <v>-1.3</v>
      </c>
      <c r="H171" s="14">
        <v>-1.4</v>
      </c>
      <c r="I171" s="14">
        <v>-1.6</v>
      </c>
      <c r="J171" s="14">
        <v>-1.7</v>
      </c>
      <c r="K171" s="14">
        <v>-1.8</v>
      </c>
      <c r="L171" s="14">
        <v>-2</v>
      </c>
      <c r="M171" s="14">
        <v>-3.4</v>
      </c>
      <c r="N171" s="14">
        <v>-11.8</v>
      </c>
    </row>
    <row r="172" spans="1:14" x14ac:dyDescent="0.2">
      <c r="B172" s="1" t="s">
        <v>33</v>
      </c>
      <c r="C172" s="4">
        <v>0</v>
      </c>
      <c r="D172" s="4" t="s">
        <v>5</v>
      </c>
      <c r="E172" s="14">
        <v>-0.7</v>
      </c>
      <c r="F172" s="14">
        <v>-1.1000000000000001</v>
      </c>
      <c r="G172" s="14">
        <v>-1.3</v>
      </c>
      <c r="H172" s="14">
        <v>-1.4</v>
      </c>
      <c r="I172" s="14">
        <v>-1.5</v>
      </c>
      <c r="J172" s="14">
        <v>-1.7</v>
      </c>
      <c r="K172" s="14">
        <v>-1.8</v>
      </c>
      <c r="L172" s="14">
        <v>-1.9</v>
      </c>
      <c r="M172" s="14">
        <v>-3.1</v>
      </c>
      <c r="N172" s="14">
        <v>-11.4</v>
      </c>
    </row>
    <row r="173" spans="1:14" x14ac:dyDescent="0.2">
      <c r="A173" s="1" t="s">
        <v>208</v>
      </c>
      <c r="C173" s="4">
        <v>0</v>
      </c>
      <c r="D173" s="4">
        <v>0</v>
      </c>
      <c r="E173" s="4" t="s">
        <v>5</v>
      </c>
      <c r="F173" s="4" t="s">
        <v>5</v>
      </c>
      <c r="G173" s="4" t="s">
        <v>5</v>
      </c>
      <c r="H173" s="4" t="s">
        <v>5</v>
      </c>
      <c r="I173" s="4" t="s">
        <v>5</v>
      </c>
      <c r="J173" s="4" t="s">
        <v>5</v>
      </c>
      <c r="K173" s="4" t="s">
        <v>5</v>
      </c>
      <c r="L173" s="4" t="s">
        <v>5</v>
      </c>
      <c r="M173" s="4" t="s">
        <v>5</v>
      </c>
      <c r="N173" s="14">
        <v>-0.1</v>
      </c>
    </row>
    <row r="174" spans="1:14" ht="16.5" x14ac:dyDescent="0.2">
      <c r="A174" s="1" t="s">
        <v>433</v>
      </c>
      <c r="C174" s="4">
        <v>0</v>
      </c>
      <c r="D174" s="4">
        <v>0</v>
      </c>
      <c r="E174" s="14">
        <v>-0.1</v>
      </c>
      <c r="F174" s="14">
        <v>-0.2</v>
      </c>
      <c r="G174" s="14">
        <v>-0.2</v>
      </c>
      <c r="H174" s="14">
        <v>-0.2</v>
      </c>
      <c r="I174" s="14">
        <v>-0.3</v>
      </c>
      <c r="J174" s="14">
        <v>-0.3</v>
      </c>
      <c r="K174" s="14">
        <v>-0.3</v>
      </c>
      <c r="L174" s="14">
        <v>-0.3</v>
      </c>
      <c r="M174" s="14">
        <v>-0.5</v>
      </c>
      <c r="N174" s="14">
        <v>-1.9</v>
      </c>
    </row>
    <row r="175" spans="1:14" ht="33.75" customHeight="1" x14ac:dyDescent="0.2">
      <c r="B175" s="2" t="s">
        <v>432</v>
      </c>
      <c r="C175" s="4">
        <v>0</v>
      </c>
      <c r="D175" s="4">
        <v>0</v>
      </c>
      <c r="E175" s="14">
        <v>0.1</v>
      </c>
      <c r="F175" s="14">
        <v>0.2</v>
      </c>
      <c r="G175" s="14">
        <v>0.2</v>
      </c>
      <c r="H175" s="14">
        <v>0.2</v>
      </c>
      <c r="I175" s="14">
        <v>0.2</v>
      </c>
      <c r="J175" s="14">
        <v>0.3</v>
      </c>
      <c r="K175" s="14">
        <v>0.3</v>
      </c>
      <c r="L175" s="14">
        <v>0.3</v>
      </c>
      <c r="M175" s="14">
        <v>0.5</v>
      </c>
      <c r="N175" s="14">
        <v>1.8</v>
      </c>
    </row>
    <row r="178" spans="1:14" x14ac:dyDescent="0.2">
      <c r="A178" s="1" t="s">
        <v>47</v>
      </c>
    </row>
    <row r="179" spans="1:14" x14ac:dyDescent="0.2">
      <c r="A179" s="1" t="s">
        <v>275</v>
      </c>
    </row>
    <row r="180" spans="1:14" x14ac:dyDescent="0.2">
      <c r="A180" s="1" t="s">
        <v>276</v>
      </c>
    </row>
    <row r="181" spans="1:14" x14ac:dyDescent="0.2">
      <c r="A181" s="1" t="s">
        <v>137</v>
      </c>
    </row>
    <row r="182" spans="1:14" x14ac:dyDescent="0.2">
      <c r="A182" s="40" t="s">
        <v>277</v>
      </c>
      <c r="B182" s="40"/>
      <c r="C182" s="40"/>
      <c r="D182" s="40"/>
      <c r="E182" s="40"/>
      <c r="F182" s="40"/>
      <c r="G182" s="40"/>
      <c r="H182" s="40"/>
      <c r="I182" s="40"/>
      <c r="J182" s="40"/>
      <c r="K182" s="40"/>
      <c r="L182" s="40"/>
      <c r="M182" s="40"/>
      <c r="N182" s="40"/>
    </row>
    <row r="183" spans="1:14" x14ac:dyDescent="0.2">
      <c r="A183" s="40"/>
      <c r="B183" s="40"/>
      <c r="C183" s="40"/>
      <c r="D183" s="40"/>
      <c r="E183" s="40"/>
      <c r="F183" s="40"/>
      <c r="G183" s="40"/>
      <c r="H183" s="40"/>
      <c r="I183" s="40"/>
      <c r="J183" s="40"/>
      <c r="K183" s="40"/>
      <c r="L183" s="40"/>
      <c r="M183" s="40"/>
      <c r="N183" s="40"/>
    </row>
    <row r="184" spans="1:14" x14ac:dyDescent="0.2">
      <c r="A184" s="33" t="str">
        <f ca="1">HYPERLINK("#"&amp;CELL("address", Contents!A64), "Back to Table of Contents")</f>
        <v>Back to Table of Contents</v>
      </c>
    </row>
    <row r="186" spans="1:14" ht="15" x14ac:dyDescent="0.25">
      <c r="A186" s="5" t="s">
        <v>40</v>
      </c>
    </row>
    <row r="187" spans="1:14" ht="15" x14ac:dyDescent="0.25">
      <c r="A187" s="5" t="s">
        <v>278</v>
      </c>
      <c r="N187" s="5" t="s">
        <v>250</v>
      </c>
    </row>
    <row r="188" spans="1:14" ht="15" x14ac:dyDescent="0.25">
      <c r="A188" s="5" t="s">
        <v>250</v>
      </c>
    </row>
    <row r="189" spans="1:14" x14ac:dyDescent="0.2">
      <c r="A189" s="1" t="s">
        <v>2</v>
      </c>
      <c r="C189" s="1">
        <v>2019</v>
      </c>
      <c r="D189" s="1">
        <v>2020</v>
      </c>
      <c r="E189" s="1">
        <v>2021</v>
      </c>
      <c r="F189" s="1">
        <v>2022</v>
      </c>
      <c r="G189" s="1">
        <v>2023</v>
      </c>
      <c r="H189" s="1">
        <v>2024</v>
      </c>
      <c r="I189" s="1">
        <v>2025</v>
      </c>
      <c r="J189" s="1">
        <v>2026</v>
      </c>
      <c r="K189" s="1">
        <v>2027</v>
      </c>
      <c r="L189" s="1">
        <v>2028</v>
      </c>
      <c r="M189" s="4" t="s">
        <v>14</v>
      </c>
      <c r="N189" s="4" t="s">
        <v>15</v>
      </c>
    </row>
    <row r="191" spans="1:14" x14ac:dyDescent="0.2">
      <c r="A191" s="1" t="s">
        <v>252</v>
      </c>
    </row>
    <row r="192" spans="1:14" x14ac:dyDescent="0.2">
      <c r="B192" s="1" t="s">
        <v>32</v>
      </c>
      <c r="C192" s="1">
        <v>0</v>
      </c>
      <c r="D192" s="15">
        <v>-1.8</v>
      </c>
      <c r="E192" s="15">
        <v>-1.9</v>
      </c>
      <c r="F192" s="15">
        <v>-1.9</v>
      </c>
      <c r="G192" s="15">
        <v>-1.9</v>
      </c>
      <c r="H192" s="15">
        <v>-2</v>
      </c>
      <c r="I192" s="15">
        <v>-2</v>
      </c>
      <c r="J192" s="15">
        <v>-2.1</v>
      </c>
      <c r="K192" s="15">
        <v>-2.1</v>
      </c>
      <c r="L192" s="15">
        <v>-2.2000000000000002</v>
      </c>
      <c r="M192" s="15">
        <v>-7.5</v>
      </c>
      <c r="N192" s="15">
        <v>-17.899999999999999</v>
      </c>
    </row>
    <row r="193" spans="1:14" x14ac:dyDescent="0.2">
      <c r="B193" s="1" t="s">
        <v>33</v>
      </c>
      <c r="C193" s="1">
        <v>0</v>
      </c>
      <c r="D193" s="15">
        <v>-1.1000000000000001</v>
      </c>
      <c r="E193" s="15">
        <v>-1.6</v>
      </c>
      <c r="F193" s="15">
        <v>-1.8</v>
      </c>
      <c r="G193" s="15">
        <v>-1.9</v>
      </c>
      <c r="H193" s="15">
        <v>-1.9</v>
      </c>
      <c r="I193" s="15">
        <v>-2</v>
      </c>
      <c r="J193" s="15">
        <v>-2</v>
      </c>
      <c r="K193" s="15">
        <v>-2.1</v>
      </c>
      <c r="L193" s="15">
        <v>-2.1</v>
      </c>
      <c r="M193" s="15">
        <v>-6.4</v>
      </c>
      <c r="N193" s="15">
        <v>-16.5</v>
      </c>
    </row>
    <row r="196" spans="1:14" x14ac:dyDescent="0.2">
      <c r="A196" s="1" t="s">
        <v>8</v>
      </c>
    </row>
    <row r="197" spans="1:14" x14ac:dyDescent="0.2">
      <c r="A197" s="1" t="s">
        <v>279</v>
      </c>
    </row>
    <row r="198" spans="1:14" x14ac:dyDescent="0.2">
      <c r="A198" s="33" t="str">
        <f ca="1">HYPERLINK("#"&amp;CELL("address", Contents!A65), "Back to Table of Contents")</f>
        <v>Back to Table of Contents</v>
      </c>
    </row>
    <row r="200" spans="1:14" ht="15" x14ac:dyDescent="0.25">
      <c r="A200" s="5" t="s">
        <v>58</v>
      </c>
    </row>
    <row r="201" spans="1:14" ht="15" x14ac:dyDescent="0.25">
      <c r="A201" s="5" t="s">
        <v>280</v>
      </c>
      <c r="N201" s="5" t="s">
        <v>250</v>
      </c>
    </row>
    <row r="203" spans="1:14" x14ac:dyDescent="0.2">
      <c r="A203" s="1" t="s">
        <v>2</v>
      </c>
      <c r="C203" s="1">
        <v>2019</v>
      </c>
      <c r="D203" s="1">
        <v>2020</v>
      </c>
      <c r="E203" s="1">
        <v>2021</v>
      </c>
      <c r="F203" s="1">
        <v>2022</v>
      </c>
      <c r="G203" s="1">
        <v>2023</v>
      </c>
      <c r="H203" s="1">
        <v>2024</v>
      </c>
      <c r="I203" s="1">
        <v>2025</v>
      </c>
      <c r="J203" s="1">
        <v>2026</v>
      </c>
      <c r="K203" s="1">
        <v>2027</v>
      </c>
      <c r="L203" s="1">
        <v>2028</v>
      </c>
      <c r="M203" s="4" t="s">
        <v>14</v>
      </c>
      <c r="N203" s="4" t="s">
        <v>15</v>
      </c>
    </row>
    <row r="205" spans="1:14" x14ac:dyDescent="0.2">
      <c r="A205" s="1" t="s">
        <v>252</v>
      </c>
    </row>
    <row r="206" spans="1:14" x14ac:dyDescent="0.2">
      <c r="B206" s="1" t="s">
        <v>32</v>
      </c>
      <c r="C206" s="1">
        <v>0</v>
      </c>
      <c r="D206" s="15">
        <v>-2.9</v>
      </c>
      <c r="E206" s="15">
        <v>-3.2</v>
      </c>
      <c r="F206" s="15">
        <v>-3.1</v>
      </c>
      <c r="G206" s="15">
        <v>-3.2</v>
      </c>
      <c r="H206" s="15">
        <v>-3.3</v>
      </c>
      <c r="I206" s="15">
        <v>-3.4</v>
      </c>
      <c r="J206" s="15">
        <v>-3.5</v>
      </c>
      <c r="K206" s="15">
        <v>-3.6</v>
      </c>
      <c r="L206" s="15">
        <v>-3.7</v>
      </c>
      <c r="M206" s="15">
        <v>-12.3</v>
      </c>
      <c r="N206" s="15">
        <v>-29.9</v>
      </c>
    </row>
    <row r="207" spans="1:14" x14ac:dyDescent="0.2">
      <c r="B207" s="1" t="s">
        <v>33</v>
      </c>
      <c r="C207" s="1">
        <v>0</v>
      </c>
      <c r="D207" s="15">
        <v>-1.7</v>
      </c>
      <c r="E207" s="15">
        <v>-2.5</v>
      </c>
      <c r="F207" s="15">
        <v>-2.8</v>
      </c>
      <c r="G207" s="15">
        <v>-3</v>
      </c>
      <c r="H207" s="15">
        <v>-3.1</v>
      </c>
      <c r="I207" s="15">
        <v>-3.3</v>
      </c>
      <c r="J207" s="15">
        <v>-3.4</v>
      </c>
      <c r="K207" s="15">
        <v>-3.5</v>
      </c>
      <c r="L207" s="15">
        <v>-3.6</v>
      </c>
      <c r="M207" s="15">
        <v>-10</v>
      </c>
      <c r="N207" s="15">
        <v>-26.7</v>
      </c>
    </row>
    <row r="210" spans="1:14" x14ac:dyDescent="0.2">
      <c r="A210" s="1" t="s">
        <v>8</v>
      </c>
    </row>
    <row r="211" spans="1:14" x14ac:dyDescent="0.2">
      <c r="A211" s="1" t="s">
        <v>279</v>
      </c>
    </row>
    <row r="212" spans="1:14" x14ac:dyDescent="0.2">
      <c r="A212" s="33" t="str">
        <f ca="1">HYPERLINK("#"&amp;CELL("address", Contents!A66), "Back to Table of Contents")</f>
        <v>Back to Table of Contents</v>
      </c>
    </row>
    <row r="214" spans="1:14" ht="15" x14ac:dyDescent="0.25">
      <c r="A214" s="5" t="s">
        <v>59</v>
      </c>
    </row>
    <row r="215" spans="1:14" ht="15" x14ac:dyDescent="0.25">
      <c r="A215" s="5" t="s">
        <v>281</v>
      </c>
      <c r="N215" s="5" t="s">
        <v>250</v>
      </c>
    </row>
    <row r="217" spans="1:14" x14ac:dyDescent="0.2">
      <c r="A217" s="1" t="s">
        <v>2</v>
      </c>
      <c r="C217" s="1">
        <v>2019</v>
      </c>
      <c r="D217" s="1">
        <v>2020</v>
      </c>
      <c r="E217" s="1">
        <v>2021</v>
      </c>
      <c r="F217" s="1">
        <v>2022</v>
      </c>
      <c r="G217" s="1">
        <v>2023</v>
      </c>
      <c r="H217" s="1">
        <v>2024</v>
      </c>
      <c r="I217" s="1">
        <v>2025</v>
      </c>
      <c r="J217" s="1">
        <v>2026</v>
      </c>
      <c r="K217" s="1">
        <v>2027</v>
      </c>
      <c r="L217" s="1">
        <v>2028</v>
      </c>
      <c r="M217" s="4" t="s">
        <v>14</v>
      </c>
      <c r="N217" s="4" t="s">
        <v>15</v>
      </c>
    </row>
    <row r="219" spans="1:14" x14ac:dyDescent="0.2">
      <c r="A219" s="1" t="s">
        <v>261</v>
      </c>
    </row>
    <row r="220" spans="1:14" x14ac:dyDescent="0.2">
      <c r="B220" s="1" t="s">
        <v>32</v>
      </c>
      <c r="C220" s="1">
        <v>0</v>
      </c>
      <c r="D220" s="15">
        <v>-2.5</v>
      </c>
      <c r="E220" s="15">
        <v>-2.2000000000000002</v>
      </c>
      <c r="F220" s="15">
        <v>-1.8</v>
      </c>
      <c r="G220" s="15">
        <v>-1.8</v>
      </c>
      <c r="H220" s="15">
        <v>-1.9</v>
      </c>
      <c r="I220" s="15">
        <v>-2.2999999999999998</v>
      </c>
      <c r="J220" s="15">
        <v>-2.5</v>
      </c>
      <c r="K220" s="15">
        <v>-2.5</v>
      </c>
      <c r="L220" s="15">
        <v>-2.6</v>
      </c>
      <c r="M220" s="15">
        <v>-8.4</v>
      </c>
      <c r="N220" s="15">
        <v>-20.3</v>
      </c>
    </row>
    <row r="221" spans="1:14" x14ac:dyDescent="0.2">
      <c r="B221" s="1" t="s">
        <v>33</v>
      </c>
      <c r="C221" s="1">
        <v>0</v>
      </c>
      <c r="D221" s="15">
        <v>-1</v>
      </c>
      <c r="E221" s="15">
        <v>-1.9</v>
      </c>
      <c r="F221" s="15">
        <v>-2</v>
      </c>
      <c r="G221" s="15">
        <v>-1.9</v>
      </c>
      <c r="H221" s="15">
        <v>-1.9</v>
      </c>
      <c r="I221" s="15">
        <v>-2</v>
      </c>
      <c r="J221" s="15">
        <v>-2.2000000000000002</v>
      </c>
      <c r="K221" s="15">
        <v>-2.4</v>
      </c>
      <c r="L221" s="15">
        <v>-2.5</v>
      </c>
      <c r="M221" s="15">
        <v>-6.8</v>
      </c>
      <c r="N221" s="15">
        <v>-17.7</v>
      </c>
    </row>
    <row r="224" spans="1:14" x14ac:dyDescent="0.2">
      <c r="A224" s="1" t="s">
        <v>8</v>
      </c>
    </row>
    <row r="225" spans="1:14" x14ac:dyDescent="0.2">
      <c r="A225" s="33" t="str">
        <f ca="1">HYPERLINK("#"&amp;CELL("address", Contents!A67), "Back to Table of Contents")</f>
        <v>Back to Table of Contents</v>
      </c>
    </row>
    <row r="227" spans="1:14" ht="15" x14ac:dyDescent="0.25">
      <c r="A227" s="5" t="s">
        <v>60</v>
      </c>
    </row>
    <row r="228" spans="1:14" ht="15" x14ac:dyDescent="0.25">
      <c r="A228" s="5" t="s">
        <v>282</v>
      </c>
      <c r="N228" s="5" t="s">
        <v>250</v>
      </c>
    </row>
    <row r="230" spans="1:14" x14ac:dyDescent="0.2">
      <c r="A230" s="1" t="s">
        <v>2</v>
      </c>
      <c r="C230" s="1">
        <v>2019</v>
      </c>
      <c r="D230" s="1">
        <v>2020</v>
      </c>
      <c r="E230" s="1">
        <v>2021</v>
      </c>
      <c r="F230" s="1">
        <v>2022</v>
      </c>
      <c r="G230" s="1">
        <v>2023</v>
      </c>
      <c r="H230" s="1">
        <v>2024</v>
      </c>
      <c r="I230" s="1">
        <v>2025</v>
      </c>
      <c r="J230" s="1">
        <v>2026</v>
      </c>
      <c r="K230" s="1">
        <v>2027</v>
      </c>
      <c r="L230" s="1">
        <v>2028</v>
      </c>
      <c r="M230" s="4" t="s">
        <v>14</v>
      </c>
      <c r="N230" s="4" t="s">
        <v>15</v>
      </c>
    </row>
    <row r="232" spans="1:14" x14ac:dyDescent="0.2">
      <c r="A232" s="1" t="s">
        <v>31</v>
      </c>
    </row>
    <row r="233" spans="1:14" x14ac:dyDescent="0.2">
      <c r="B233" s="1" t="s">
        <v>32</v>
      </c>
      <c r="C233" s="4">
        <v>0</v>
      </c>
      <c r="D233" s="4" t="s">
        <v>5</v>
      </c>
      <c r="E233" s="14">
        <v>-0.2</v>
      </c>
      <c r="F233" s="14">
        <v>-0.6</v>
      </c>
      <c r="G233" s="14">
        <v>-1</v>
      </c>
      <c r="H233" s="14">
        <v>-1.5</v>
      </c>
      <c r="I233" s="14">
        <v>-2</v>
      </c>
      <c r="J233" s="14">
        <v>-2.5</v>
      </c>
      <c r="K233" s="14">
        <v>-3.1</v>
      </c>
      <c r="L233" s="14">
        <v>-3.7</v>
      </c>
      <c r="M233" s="14">
        <v>-1.9</v>
      </c>
      <c r="N233" s="14">
        <v>-14.7</v>
      </c>
    </row>
    <row r="234" spans="1:14" x14ac:dyDescent="0.2">
      <c r="B234" s="1" t="s">
        <v>33</v>
      </c>
      <c r="C234" s="4">
        <v>0</v>
      </c>
      <c r="D234" s="4" t="s">
        <v>5</v>
      </c>
      <c r="E234" s="14">
        <v>-0.2</v>
      </c>
      <c r="F234" s="14">
        <v>-0.6</v>
      </c>
      <c r="G234" s="14">
        <v>-1</v>
      </c>
      <c r="H234" s="14">
        <v>-1.5</v>
      </c>
      <c r="I234" s="14">
        <v>-2</v>
      </c>
      <c r="J234" s="14">
        <v>-2.5</v>
      </c>
      <c r="K234" s="14">
        <v>-3.1</v>
      </c>
      <c r="L234" s="14">
        <v>-3.6</v>
      </c>
      <c r="M234" s="14">
        <v>-1.9</v>
      </c>
      <c r="N234" s="14">
        <v>-14.6</v>
      </c>
    </row>
    <row r="235" spans="1:14" x14ac:dyDescent="0.2">
      <c r="A235" s="1" t="s">
        <v>208</v>
      </c>
      <c r="C235" s="4">
        <v>0</v>
      </c>
      <c r="D235" s="4" t="s">
        <v>5</v>
      </c>
      <c r="E235" s="14">
        <v>-0.1</v>
      </c>
      <c r="F235" s="14">
        <v>-0.2</v>
      </c>
      <c r="G235" s="14">
        <v>-0.4</v>
      </c>
      <c r="H235" s="14">
        <v>-0.5</v>
      </c>
      <c r="I235" s="14">
        <v>-0.7</v>
      </c>
      <c r="J235" s="14">
        <v>-0.8</v>
      </c>
      <c r="K235" s="14">
        <v>-1</v>
      </c>
      <c r="L235" s="14">
        <v>-1.2</v>
      </c>
      <c r="M235" s="14">
        <v>-0.7</v>
      </c>
      <c r="N235" s="14">
        <v>-4.9000000000000004</v>
      </c>
    </row>
    <row r="238" spans="1:14" x14ac:dyDescent="0.2">
      <c r="A238" s="1" t="s">
        <v>168</v>
      </c>
    </row>
    <row r="239" spans="1:14" x14ac:dyDescent="0.2">
      <c r="A239" s="1" t="s">
        <v>283</v>
      </c>
    </row>
    <row r="240" spans="1:14" x14ac:dyDescent="0.2">
      <c r="A240" s="33" t="str">
        <f ca="1">HYPERLINK("#"&amp;CELL("address", Contents!A68), "Back to Table of Contents")</f>
        <v>Back to Table of Contents</v>
      </c>
    </row>
    <row r="242" spans="1:14" ht="15" x14ac:dyDescent="0.25">
      <c r="A242" s="5" t="s">
        <v>61</v>
      </c>
    </row>
    <row r="243" spans="1:14" ht="15" x14ac:dyDescent="0.25">
      <c r="A243" s="5" t="s">
        <v>284</v>
      </c>
      <c r="N243" s="5" t="s">
        <v>250</v>
      </c>
    </row>
    <row r="245" spans="1:14" x14ac:dyDescent="0.2">
      <c r="A245" s="1" t="s">
        <v>2</v>
      </c>
      <c r="C245" s="1">
        <v>2019</v>
      </c>
      <c r="D245" s="1">
        <v>2020</v>
      </c>
      <c r="E245" s="1">
        <v>2021</v>
      </c>
      <c r="F245" s="1">
        <v>2022</v>
      </c>
      <c r="G245" s="1">
        <v>2023</v>
      </c>
      <c r="H245" s="1">
        <v>2024</v>
      </c>
      <c r="I245" s="1">
        <v>2025</v>
      </c>
      <c r="J245" s="1">
        <v>2026</v>
      </c>
      <c r="K245" s="1">
        <v>2027</v>
      </c>
      <c r="L245" s="1">
        <v>2028</v>
      </c>
      <c r="M245" s="4" t="s">
        <v>14</v>
      </c>
      <c r="N245" s="4" t="s">
        <v>15</v>
      </c>
    </row>
    <row r="247" spans="1:14" x14ac:dyDescent="0.2">
      <c r="A247" s="1" t="s">
        <v>261</v>
      </c>
    </row>
    <row r="248" spans="1:14" x14ac:dyDescent="0.2">
      <c r="B248" s="1" t="s">
        <v>32</v>
      </c>
      <c r="C248" s="1">
        <v>0</v>
      </c>
      <c r="D248" s="15">
        <v>-0.4</v>
      </c>
      <c r="E248" s="15">
        <v>-1.4</v>
      </c>
      <c r="F248" s="15">
        <v>-2.4</v>
      </c>
      <c r="G248" s="15">
        <v>-3.3</v>
      </c>
      <c r="H248" s="15">
        <v>-4.0999999999999996</v>
      </c>
      <c r="I248" s="15">
        <v>-4</v>
      </c>
      <c r="J248" s="15">
        <v>-4.8</v>
      </c>
      <c r="K248" s="15">
        <v>-5.2</v>
      </c>
      <c r="L248" s="15">
        <v>-4.8</v>
      </c>
      <c r="M248" s="15">
        <v>-7.5</v>
      </c>
      <c r="N248" s="15">
        <v>-30.4</v>
      </c>
    </row>
    <row r="249" spans="1:14" x14ac:dyDescent="0.2">
      <c r="B249" s="1" t="s">
        <v>33</v>
      </c>
      <c r="C249" s="1">
        <v>0</v>
      </c>
      <c r="D249" s="15">
        <v>-0.4</v>
      </c>
      <c r="E249" s="15">
        <v>-1.1000000000000001</v>
      </c>
      <c r="F249" s="15">
        <v>-1.9</v>
      </c>
      <c r="G249" s="15">
        <v>-2.6</v>
      </c>
      <c r="H249" s="15">
        <v>-3.3</v>
      </c>
      <c r="I249" s="15">
        <v>-3.7</v>
      </c>
      <c r="J249" s="15">
        <v>-3.9</v>
      </c>
      <c r="K249" s="15">
        <v>-3.7</v>
      </c>
      <c r="L249" s="15">
        <v>-3.6</v>
      </c>
      <c r="M249" s="15">
        <v>-6.1</v>
      </c>
      <c r="N249" s="15">
        <v>-24.3</v>
      </c>
    </row>
    <row r="252" spans="1:14" x14ac:dyDescent="0.2">
      <c r="A252" s="1" t="s">
        <v>8</v>
      </c>
    </row>
    <row r="253" spans="1:14" x14ac:dyDescent="0.2">
      <c r="A253" s="1" t="s">
        <v>254</v>
      </c>
    </row>
    <row r="254" spans="1:14" x14ac:dyDescent="0.2">
      <c r="A254" s="33" t="str">
        <f ca="1">HYPERLINK("#"&amp;CELL("address", Contents!A69), "Back to Table of Contents")</f>
        <v>Back to Table of Contents</v>
      </c>
    </row>
    <row r="256" spans="1:14" ht="15" x14ac:dyDescent="0.25">
      <c r="A256" s="5" t="s">
        <v>62</v>
      </c>
    </row>
    <row r="257" spans="1:14" ht="15" x14ac:dyDescent="0.25">
      <c r="A257" s="5" t="s">
        <v>285</v>
      </c>
      <c r="N257" s="5" t="s">
        <v>286</v>
      </c>
    </row>
    <row r="259" spans="1:14" x14ac:dyDescent="0.2">
      <c r="A259" s="1" t="s">
        <v>2</v>
      </c>
      <c r="C259" s="1">
        <v>2019</v>
      </c>
      <c r="D259" s="1">
        <v>2020</v>
      </c>
      <c r="E259" s="1">
        <v>2021</v>
      </c>
      <c r="F259" s="1">
        <v>2022</v>
      </c>
      <c r="G259" s="1">
        <v>2023</v>
      </c>
      <c r="H259" s="1">
        <v>2024</v>
      </c>
      <c r="I259" s="1">
        <v>2025</v>
      </c>
      <c r="J259" s="1">
        <v>2026</v>
      </c>
      <c r="K259" s="1">
        <v>2027</v>
      </c>
      <c r="L259" s="1">
        <v>2028</v>
      </c>
      <c r="M259" s="4" t="s">
        <v>14</v>
      </c>
      <c r="N259" s="4" t="s">
        <v>15</v>
      </c>
    </row>
    <row r="261" spans="1:14" x14ac:dyDescent="0.2">
      <c r="A261" s="1" t="s">
        <v>261</v>
      </c>
    </row>
    <row r="262" spans="1:14" x14ac:dyDescent="0.2">
      <c r="B262" s="1" t="s">
        <v>32</v>
      </c>
      <c r="C262" s="1">
        <v>0</v>
      </c>
      <c r="D262" s="1">
        <v>-15</v>
      </c>
      <c r="E262" s="1">
        <v>-15</v>
      </c>
      <c r="F262" s="1">
        <v>-15</v>
      </c>
      <c r="G262" s="1">
        <v>-16</v>
      </c>
      <c r="H262" s="1">
        <v>-16</v>
      </c>
      <c r="I262" s="1">
        <v>-16</v>
      </c>
      <c r="J262" s="1">
        <v>-17</v>
      </c>
      <c r="K262" s="1">
        <v>-17</v>
      </c>
      <c r="L262" s="1">
        <v>-18</v>
      </c>
      <c r="M262" s="1">
        <v>-61</v>
      </c>
      <c r="N262" s="1">
        <v>-145</v>
      </c>
    </row>
    <row r="263" spans="1:14" x14ac:dyDescent="0.2">
      <c r="B263" s="1" t="s">
        <v>33</v>
      </c>
      <c r="C263" s="1">
        <v>0</v>
      </c>
      <c r="D263" s="1">
        <v>-5</v>
      </c>
      <c r="E263" s="1">
        <v>-8</v>
      </c>
      <c r="F263" s="1">
        <v>-11</v>
      </c>
      <c r="G263" s="1">
        <v>-13</v>
      </c>
      <c r="H263" s="1">
        <v>-14</v>
      </c>
      <c r="I263" s="1">
        <v>-15</v>
      </c>
      <c r="J263" s="1">
        <v>-16</v>
      </c>
      <c r="K263" s="1">
        <v>-16</v>
      </c>
      <c r="L263" s="1">
        <v>-17</v>
      </c>
      <c r="M263" s="1">
        <v>-37</v>
      </c>
      <c r="N263" s="1">
        <v>-116</v>
      </c>
    </row>
    <row r="266" spans="1:14" x14ac:dyDescent="0.2">
      <c r="A266" s="1" t="s">
        <v>8</v>
      </c>
    </row>
    <row r="267" spans="1:14" x14ac:dyDescent="0.2">
      <c r="A267" s="33" t="str">
        <f ca="1">HYPERLINK("#"&amp;CELL("address", Contents!A70), "Back to Table of Contents")</f>
        <v>Back to Table of Contents</v>
      </c>
    </row>
    <row r="269" spans="1:14" ht="15" x14ac:dyDescent="0.25">
      <c r="A269" s="5" t="s">
        <v>63</v>
      </c>
    </row>
    <row r="270" spans="1:14" ht="15" x14ac:dyDescent="0.25">
      <c r="A270" s="5" t="s">
        <v>287</v>
      </c>
      <c r="N270" s="5" t="s">
        <v>286</v>
      </c>
    </row>
    <row r="272" spans="1:14" x14ac:dyDescent="0.2">
      <c r="A272" s="1" t="s">
        <v>2</v>
      </c>
      <c r="C272" s="1">
        <v>2019</v>
      </c>
      <c r="D272" s="1">
        <v>2020</v>
      </c>
      <c r="E272" s="1">
        <v>2021</v>
      </c>
      <c r="F272" s="1">
        <v>2022</v>
      </c>
      <c r="G272" s="1">
        <v>2023</v>
      </c>
      <c r="H272" s="1">
        <v>2024</v>
      </c>
      <c r="I272" s="1">
        <v>2025</v>
      </c>
      <c r="J272" s="1">
        <v>2026</v>
      </c>
      <c r="K272" s="1">
        <v>2027</v>
      </c>
      <c r="L272" s="1">
        <v>2028</v>
      </c>
      <c r="M272" s="4" t="s">
        <v>14</v>
      </c>
      <c r="N272" s="4" t="s">
        <v>15</v>
      </c>
    </row>
    <row r="274" spans="1:14" x14ac:dyDescent="0.2">
      <c r="A274" s="1" t="s">
        <v>261</v>
      </c>
    </row>
    <row r="275" spans="1:14" x14ac:dyDescent="0.2">
      <c r="B275" s="1" t="s">
        <v>32</v>
      </c>
      <c r="C275" s="1">
        <v>0</v>
      </c>
      <c r="D275" s="15">
        <v>-7.6</v>
      </c>
      <c r="E275" s="15">
        <v>-7.8</v>
      </c>
      <c r="F275" s="15">
        <v>-8</v>
      </c>
      <c r="G275" s="15">
        <v>-8.1</v>
      </c>
      <c r="H275" s="15">
        <v>-8.3000000000000007</v>
      </c>
      <c r="I275" s="15">
        <v>-8.5</v>
      </c>
      <c r="J275" s="15">
        <v>-8.6999999999999993</v>
      </c>
      <c r="K275" s="15">
        <v>-8.9</v>
      </c>
      <c r="L275" s="15">
        <v>-9</v>
      </c>
      <c r="M275" s="15">
        <v>-31.5</v>
      </c>
      <c r="N275" s="15">
        <v>-74.8</v>
      </c>
    </row>
    <row r="276" spans="1:14" x14ac:dyDescent="0.2">
      <c r="B276" s="1" t="s">
        <v>33</v>
      </c>
      <c r="C276" s="1">
        <v>0</v>
      </c>
      <c r="D276" s="15">
        <v>-0.5</v>
      </c>
      <c r="E276" s="15">
        <v>-3.3</v>
      </c>
      <c r="F276" s="15">
        <v>-5.8</v>
      </c>
      <c r="G276" s="15">
        <v>-6.9</v>
      </c>
      <c r="H276" s="15">
        <v>-7.4</v>
      </c>
      <c r="I276" s="15">
        <v>-7.8</v>
      </c>
      <c r="J276" s="15">
        <v>-8.1999999999999993</v>
      </c>
      <c r="K276" s="15">
        <v>-8.4</v>
      </c>
      <c r="L276" s="15">
        <v>-8.6</v>
      </c>
      <c r="M276" s="15">
        <v>-16.5</v>
      </c>
      <c r="N276" s="15">
        <v>-57</v>
      </c>
    </row>
    <row r="279" spans="1:14" x14ac:dyDescent="0.2">
      <c r="A279" s="1" t="s">
        <v>8</v>
      </c>
    </row>
    <row r="280" spans="1:14" x14ac:dyDescent="0.2">
      <c r="A280" s="40" t="s">
        <v>288</v>
      </c>
      <c r="B280" s="40"/>
      <c r="C280" s="40"/>
      <c r="D280" s="40"/>
      <c r="E280" s="40"/>
      <c r="F280" s="40"/>
      <c r="G280" s="40"/>
      <c r="H280" s="40"/>
      <c r="I280" s="40"/>
      <c r="J280" s="40"/>
      <c r="K280" s="40"/>
      <c r="L280" s="40"/>
      <c r="M280" s="40"/>
      <c r="N280" s="40"/>
    </row>
    <row r="281" spans="1:14" x14ac:dyDescent="0.2">
      <c r="A281" s="40"/>
      <c r="B281" s="40"/>
      <c r="C281" s="40"/>
      <c r="D281" s="40"/>
      <c r="E281" s="40"/>
      <c r="F281" s="40"/>
      <c r="G281" s="40"/>
      <c r="H281" s="40"/>
      <c r="I281" s="40"/>
      <c r="J281" s="40"/>
      <c r="K281" s="40"/>
      <c r="L281" s="40"/>
      <c r="M281" s="40"/>
      <c r="N281" s="40"/>
    </row>
    <row r="282" spans="1:14" x14ac:dyDescent="0.2">
      <c r="A282" s="33" t="str">
        <f ca="1">HYPERLINK("#"&amp;CELL("address", Contents!A71), "Back to Table of Contents")</f>
        <v>Back to Table of Contents</v>
      </c>
    </row>
    <row r="284" spans="1:14" ht="15" x14ac:dyDescent="0.25">
      <c r="A284" s="5" t="s">
        <v>64</v>
      </c>
    </row>
    <row r="285" spans="1:14" ht="15" x14ac:dyDescent="0.25">
      <c r="A285" s="5" t="s">
        <v>289</v>
      </c>
      <c r="N285" s="5" t="s">
        <v>290</v>
      </c>
    </row>
    <row r="287" spans="1:14" x14ac:dyDescent="0.2">
      <c r="A287" s="1" t="s">
        <v>2</v>
      </c>
      <c r="C287" s="1">
        <v>2019</v>
      </c>
      <c r="D287" s="1">
        <v>2020</v>
      </c>
      <c r="E287" s="1">
        <v>2021</v>
      </c>
      <c r="F287" s="1">
        <v>2022</v>
      </c>
      <c r="G287" s="1">
        <v>2023</v>
      </c>
      <c r="H287" s="1">
        <v>2024</v>
      </c>
      <c r="I287" s="1">
        <v>2025</v>
      </c>
      <c r="J287" s="1">
        <v>2026</v>
      </c>
      <c r="K287" s="1">
        <v>2027</v>
      </c>
      <c r="L287" s="1">
        <v>2028</v>
      </c>
      <c r="M287" s="4" t="s">
        <v>14</v>
      </c>
      <c r="N287" s="4" t="s">
        <v>15</v>
      </c>
    </row>
    <row r="289" spans="1:14" x14ac:dyDescent="0.2">
      <c r="A289" s="1" t="s">
        <v>261</v>
      </c>
    </row>
    <row r="290" spans="1:14" x14ac:dyDescent="0.2">
      <c r="B290" s="1" t="s">
        <v>32</v>
      </c>
      <c r="C290" s="1">
        <v>0</v>
      </c>
      <c r="D290" s="15">
        <v>-9.4</v>
      </c>
      <c r="E290" s="15">
        <v>-9.6</v>
      </c>
      <c r="F290" s="15">
        <v>-9.9</v>
      </c>
      <c r="G290" s="15">
        <v>-10.1</v>
      </c>
      <c r="H290" s="15">
        <v>-10.3</v>
      </c>
      <c r="I290" s="15">
        <v>-10.6</v>
      </c>
      <c r="J290" s="15">
        <v>-10.8</v>
      </c>
      <c r="K290" s="15">
        <v>-11</v>
      </c>
      <c r="L290" s="15">
        <v>-11.3</v>
      </c>
      <c r="M290" s="15">
        <v>-38.9</v>
      </c>
      <c r="N290" s="15">
        <v>-92.9</v>
      </c>
    </row>
    <row r="291" spans="1:14" x14ac:dyDescent="0.2">
      <c r="B291" s="1" t="s">
        <v>33</v>
      </c>
      <c r="C291" s="1">
        <v>0</v>
      </c>
      <c r="D291" s="15">
        <v>-7.1</v>
      </c>
      <c r="E291" s="15">
        <v>-9</v>
      </c>
      <c r="F291" s="15">
        <v>-9.6999999999999993</v>
      </c>
      <c r="G291" s="15">
        <v>-10</v>
      </c>
      <c r="H291" s="15">
        <v>-10.199999999999999</v>
      </c>
      <c r="I291" s="15">
        <v>-10.5</v>
      </c>
      <c r="J291" s="15">
        <v>-10.7</v>
      </c>
      <c r="K291" s="15">
        <v>-11</v>
      </c>
      <c r="L291" s="15">
        <v>-11.2</v>
      </c>
      <c r="M291" s="15">
        <v>-35.700000000000003</v>
      </c>
      <c r="N291" s="15">
        <v>-89.3</v>
      </c>
    </row>
    <row r="294" spans="1:14" x14ac:dyDescent="0.2">
      <c r="A294" s="1" t="s">
        <v>8</v>
      </c>
    </row>
    <row r="295" spans="1:14" x14ac:dyDescent="0.2">
      <c r="A295" s="33" t="str">
        <f ca="1">HYPERLINK("#"&amp;CELL("address", Contents!A72), "Back to Table of Contents")</f>
        <v>Back to Table of Contents</v>
      </c>
    </row>
    <row r="297" spans="1:14" ht="15" x14ac:dyDescent="0.25">
      <c r="A297" s="5" t="s">
        <v>65</v>
      </c>
    </row>
    <row r="298" spans="1:14" ht="15" x14ac:dyDescent="0.25">
      <c r="A298" s="5" t="s">
        <v>291</v>
      </c>
      <c r="N298" s="5" t="s">
        <v>292</v>
      </c>
    </row>
    <row r="300" spans="1:14" x14ac:dyDescent="0.2">
      <c r="A300" s="1" t="s">
        <v>2</v>
      </c>
      <c r="C300" s="1">
        <v>2019</v>
      </c>
      <c r="D300" s="1">
        <v>2020</v>
      </c>
      <c r="E300" s="1">
        <v>2021</v>
      </c>
      <c r="F300" s="1">
        <v>2022</v>
      </c>
      <c r="G300" s="1">
        <v>2023</v>
      </c>
      <c r="H300" s="1">
        <v>2024</v>
      </c>
      <c r="I300" s="1">
        <v>2025</v>
      </c>
      <c r="J300" s="1">
        <v>2026</v>
      </c>
      <c r="K300" s="1">
        <v>2027</v>
      </c>
      <c r="L300" s="1">
        <v>2028</v>
      </c>
      <c r="M300" s="4" t="s">
        <v>14</v>
      </c>
      <c r="N300" s="4" t="s">
        <v>15</v>
      </c>
    </row>
    <row r="302" spans="1:14" x14ac:dyDescent="0.2">
      <c r="C302" s="41" t="s">
        <v>293</v>
      </c>
      <c r="D302" s="41"/>
      <c r="E302" s="41"/>
      <c r="F302" s="41"/>
      <c r="G302" s="41"/>
      <c r="H302" s="41"/>
      <c r="I302" s="41"/>
      <c r="J302" s="41"/>
      <c r="K302" s="41"/>
      <c r="L302" s="41"/>
      <c r="M302" s="41"/>
      <c r="N302" s="41"/>
    </row>
    <row r="303" spans="1:14" x14ac:dyDescent="0.2">
      <c r="A303" s="1" t="s">
        <v>261</v>
      </c>
    </row>
    <row r="304" spans="1:14" x14ac:dyDescent="0.2">
      <c r="B304" s="1" t="s">
        <v>32</v>
      </c>
      <c r="C304" s="4">
        <v>0</v>
      </c>
      <c r="D304" s="14">
        <v>-0.2</v>
      </c>
      <c r="E304" s="14">
        <v>-0.3</v>
      </c>
      <c r="F304" s="14">
        <v>-0.5</v>
      </c>
      <c r="G304" s="14">
        <v>-0.5</v>
      </c>
      <c r="H304" s="14">
        <v>-0.5</v>
      </c>
      <c r="I304" s="14">
        <v>-0.5</v>
      </c>
      <c r="J304" s="14">
        <v>-0.5</v>
      </c>
      <c r="K304" s="14">
        <v>-0.6</v>
      </c>
      <c r="L304" s="14">
        <v>-0.6</v>
      </c>
      <c r="M304" s="14">
        <v>-1.5</v>
      </c>
      <c r="N304" s="14">
        <v>-4.2</v>
      </c>
    </row>
    <row r="305" spans="1:14" x14ac:dyDescent="0.2">
      <c r="B305" s="1" t="s">
        <v>33</v>
      </c>
      <c r="C305" s="4">
        <v>0</v>
      </c>
      <c r="D305" s="4" t="s">
        <v>5</v>
      </c>
      <c r="E305" s="14">
        <v>-0.1</v>
      </c>
      <c r="F305" s="14">
        <v>-0.2</v>
      </c>
      <c r="G305" s="14">
        <v>-0.3</v>
      </c>
      <c r="H305" s="14">
        <v>-0.4</v>
      </c>
      <c r="I305" s="14">
        <v>-0.5</v>
      </c>
      <c r="J305" s="14">
        <v>-0.5</v>
      </c>
      <c r="K305" s="14">
        <v>-0.5</v>
      </c>
      <c r="L305" s="14">
        <v>-0.5</v>
      </c>
      <c r="M305" s="14">
        <v>-0.6</v>
      </c>
      <c r="N305" s="14">
        <v>-3</v>
      </c>
    </row>
    <row r="306" spans="1:14" x14ac:dyDescent="0.2">
      <c r="C306" s="41" t="s">
        <v>294</v>
      </c>
      <c r="D306" s="41"/>
      <c r="E306" s="41"/>
      <c r="F306" s="41"/>
      <c r="G306" s="41"/>
      <c r="H306" s="41"/>
      <c r="I306" s="41"/>
      <c r="J306" s="41"/>
      <c r="K306" s="41"/>
      <c r="L306" s="41"/>
      <c r="M306" s="41"/>
      <c r="N306" s="41"/>
    </row>
    <row r="307" spans="1:14" x14ac:dyDescent="0.2">
      <c r="A307" s="1" t="s">
        <v>261</v>
      </c>
    </row>
    <row r="308" spans="1:14" x14ac:dyDescent="0.2">
      <c r="B308" s="1" t="s">
        <v>32</v>
      </c>
      <c r="C308" s="1">
        <v>0</v>
      </c>
      <c r="D308" s="15">
        <v>-0.2</v>
      </c>
      <c r="E308" s="15">
        <v>-0.4</v>
      </c>
      <c r="F308" s="15">
        <v>-0.6</v>
      </c>
      <c r="G308" s="15">
        <v>-0.6</v>
      </c>
      <c r="H308" s="15">
        <v>-0.6</v>
      </c>
      <c r="I308" s="15">
        <v>-0.6</v>
      </c>
      <c r="J308" s="15">
        <v>-0.7</v>
      </c>
      <c r="K308" s="15">
        <v>-0.7</v>
      </c>
      <c r="L308" s="15">
        <v>-0.7</v>
      </c>
      <c r="M308" s="15">
        <v>-1.8</v>
      </c>
      <c r="N308" s="15">
        <v>-5.0999999999999996</v>
      </c>
    </row>
    <row r="309" spans="1:14" x14ac:dyDescent="0.2">
      <c r="B309" s="1" t="s">
        <v>33</v>
      </c>
      <c r="C309" s="1">
        <v>0</v>
      </c>
      <c r="D309" s="15">
        <v>-0.1</v>
      </c>
      <c r="E309" s="15">
        <v>-0.3</v>
      </c>
      <c r="F309" s="15">
        <v>-0.5</v>
      </c>
      <c r="G309" s="15">
        <v>-0.6</v>
      </c>
      <c r="H309" s="15">
        <v>-0.6</v>
      </c>
      <c r="I309" s="15">
        <v>-0.6</v>
      </c>
      <c r="J309" s="15">
        <v>-0.7</v>
      </c>
      <c r="K309" s="15">
        <v>-0.7</v>
      </c>
      <c r="L309" s="15">
        <v>-0.7</v>
      </c>
      <c r="M309" s="15">
        <v>-1.4</v>
      </c>
      <c r="N309" s="15">
        <v>-4.7</v>
      </c>
    </row>
    <row r="310" spans="1:14" x14ac:dyDescent="0.2">
      <c r="C310" s="41" t="s">
        <v>295</v>
      </c>
      <c r="D310" s="41"/>
      <c r="E310" s="41"/>
      <c r="F310" s="41"/>
      <c r="G310" s="41"/>
      <c r="H310" s="41"/>
      <c r="I310" s="41"/>
      <c r="J310" s="41"/>
      <c r="K310" s="41"/>
      <c r="L310" s="41"/>
      <c r="M310" s="41"/>
      <c r="N310" s="41"/>
    </row>
    <row r="311" spans="1:14" x14ac:dyDescent="0.2">
      <c r="A311" s="1" t="s">
        <v>261</v>
      </c>
    </row>
    <row r="312" spans="1:14" x14ac:dyDescent="0.2">
      <c r="B312" s="1" t="s">
        <v>32</v>
      </c>
      <c r="C312" s="1">
        <v>0</v>
      </c>
      <c r="D312" s="15">
        <v>-0.4</v>
      </c>
      <c r="E312" s="15">
        <v>-0.8</v>
      </c>
      <c r="F312" s="15">
        <v>-1.3</v>
      </c>
      <c r="G312" s="15">
        <v>-1.3</v>
      </c>
      <c r="H312" s="15">
        <v>-1.3</v>
      </c>
      <c r="I312" s="15">
        <v>-1.3</v>
      </c>
      <c r="J312" s="15">
        <v>-1.4</v>
      </c>
      <c r="K312" s="15">
        <v>-1.4</v>
      </c>
      <c r="L312" s="15">
        <v>-1.4</v>
      </c>
      <c r="M312" s="15">
        <v>-3.8</v>
      </c>
      <c r="N312" s="15">
        <v>-10.7</v>
      </c>
    </row>
    <row r="313" spans="1:14" x14ac:dyDescent="0.2">
      <c r="B313" s="1" t="s">
        <v>33</v>
      </c>
      <c r="C313" s="1">
        <v>0</v>
      </c>
      <c r="D313" s="15">
        <v>-0.1</v>
      </c>
      <c r="E313" s="15">
        <v>-0.3</v>
      </c>
      <c r="F313" s="15">
        <v>-0.6</v>
      </c>
      <c r="G313" s="15">
        <v>-0.9</v>
      </c>
      <c r="H313" s="15">
        <v>-1.1000000000000001</v>
      </c>
      <c r="I313" s="15">
        <v>-1.2</v>
      </c>
      <c r="J313" s="15">
        <v>-1.3</v>
      </c>
      <c r="K313" s="15">
        <v>-1.4</v>
      </c>
      <c r="L313" s="15">
        <v>-1.4</v>
      </c>
      <c r="M313" s="15">
        <v>-1.9</v>
      </c>
      <c r="N313" s="15">
        <v>-8.3000000000000007</v>
      </c>
    </row>
    <row r="314" spans="1:14" x14ac:dyDescent="0.2">
      <c r="C314" s="41" t="s">
        <v>149</v>
      </c>
      <c r="D314" s="41"/>
      <c r="E314" s="41"/>
      <c r="F314" s="41"/>
      <c r="G314" s="41"/>
      <c r="H314" s="41"/>
      <c r="I314" s="41"/>
      <c r="J314" s="41"/>
      <c r="K314" s="41"/>
      <c r="L314" s="41"/>
      <c r="M314" s="41"/>
      <c r="N314" s="41"/>
    </row>
    <row r="315" spans="1:14" x14ac:dyDescent="0.2">
      <c r="A315" s="1" t="s">
        <v>261</v>
      </c>
    </row>
    <row r="316" spans="1:14" x14ac:dyDescent="0.2">
      <c r="B316" s="1" t="s">
        <v>32</v>
      </c>
      <c r="C316" s="1">
        <v>0</v>
      </c>
      <c r="D316" s="15">
        <v>-0.7</v>
      </c>
      <c r="E316" s="15">
        <v>-1.5</v>
      </c>
      <c r="F316" s="15">
        <v>-2.4</v>
      </c>
      <c r="G316" s="15">
        <v>-2.4</v>
      </c>
      <c r="H316" s="15">
        <v>-2.5</v>
      </c>
      <c r="I316" s="15">
        <v>-2.5</v>
      </c>
      <c r="J316" s="15">
        <v>-2.6</v>
      </c>
      <c r="K316" s="15">
        <v>-2.6</v>
      </c>
      <c r="L316" s="15">
        <v>-2.7</v>
      </c>
      <c r="M316" s="15">
        <v>-7.1</v>
      </c>
      <c r="N316" s="15">
        <v>-19.899999999999999</v>
      </c>
    </row>
    <row r="317" spans="1:14" x14ac:dyDescent="0.2">
      <c r="B317" s="1" t="s">
        <v>33</v>
      </c>
      <c r="C317" s="1">
        <v>0</v>
      </c>
      <c r="D317" s="15">
        <v>-0.2</v>
      </c>
      <c r="E317" s="15">
        <v>-0.7</v>
      </c>
      <c r="F317" s="15">
        <v>-1.3</v>
      </c>
      <c r="G317" s="15">
        <v>-1.8</v>
      </c>
      <c r="H317" s="15">
        <v>-2.1</v>
      </c>
      <c r="I317" s="15">
        <v>-2.2999999999999998</v>
      </c>
      <c r="J317" s="15">
        <v>-2.5</v>
      </c>
      <c r="K317" s="15">
        <v>-2.5</v>
      </c>
      <c r="L317" s="15">
        <v>-2.6</v>
      </c>
      <c r="M317" s="15">
        <v>-3.9</v>
      </c>
      <c r="N317" s="15">
        <v>-16</v>
      </c>
    </row>
    <row r="320" spans="1:14" x14ac:dyDescent="0.2">
      <c r="A320" s="1" t="s">
        <v>8</v>
      </c>
    </row>
    <row r="321" spans="1:14" x14ac:dyDescent="0.2">
      <c r="A321" s="1" t="s">
        <v>9</v>
      </c>
    </row>
    <row r="322" spans="1:14" x14ac:dyDescent="0.2">
      <c r="A322" s="33" t="str">
        <f ca="1">HYPERLINK("#"&amp;CELL("address", Contents!A73), "Back to Table of Contents")</f>
        <v>Back to Table of Contents</v>
      </c>
    </row>
    <row r="324" spans="1:14" ht="15" x14ac:dyDescent="0.25">
      <c r="A324" s="5" t="s">
        <v>66</v>
      </c>
    </row>
    <row r="325" spans="1:14" ht="15" x14ac:dyDescent="0.25">
      <c r="A325" s="5" t="s">
        <v>296</v>
      </c>
      <c r="N325" s="5" t="s">
        <v>297</v>
      </c>
    </row>
    <row r="327" spans="1:14" x14ac:dyDescent="0.2">
      <c r="A327" s="1" t="s">
        <v>2</v>
      </c>
      <c r="C327" s="1">
        <v>2019</v>
      </c>
      <c r="D327" s="1">
        <v>2020</v>
      </c>
      <c r="E327" s="1">
        <v>2021</v>
      </c>
      <c r="F327" s="1">
        <v>2022</v>
      </c>
      <c r="G327" s="1">
        <v>2023</v>
      </c>
      <c r="H327" s="1">
        <v>2024</v>
      </c>
      <c r="I327" s="1">
        <v>2025</v>
      </c>
      <c r="J327" s="1">
        <v>2026</v>
      </c>
      <c r="K327" s="1">
        <v>2027</v>
      </c>
      <c r="L327" s="1">
        <v>2028</v>
      </c>
      <c r="M327" s="4" t="s">
        <v>14</v>
      </c>
      <c r="N327" s="4" t="s">
        <v>15</v>
      </c>
    </row>
    <row r="329" spans="1:14" x14ac:dyDescent="0.2">
      <c r="C329" s="41" t="s">
        <v>298</v>
      </c>
      <c r="D329" s="41"/>
      <c r="E329" s="41"/>
      <c r="F329" s="41"/>
      <c r="G329" s="41"/>
      <c r="H329" s="41"/>
      <c r="I329" s="41"/>
      <c r="J329" s="41"/>
      <c r="K329" s="41"/>
      <c r="L329" s="41"/>
      <c r="M329" s="41"/>
      <c r="N329" s="41"/>
    </row>
    <row r="330" spans="1:14" x14ac:dyDescent="0.2">
      <c r="A330" s="1" t="s">
        <v>31</v>
      </c>
    </row>
    <row r="331" spans="1:14" x14ac:dyDescent="0.2">
      <c r="B331" s="1" t="s">
        <v>32</v>
      </c>
      <c r="C331" s="1">
        <v>0</v>
      </c>
      <c r="D331" s="15">
        <v>-2</v>
      </c>
      <c r="E331" s="15">
        <v>-2.1</v>
      </c>
      <c r="F331" s="15">
        <v>-2.1</v>
      </c>
      <c r="G331" s="15">
        <v>-2.2000000000000002</v>
      </c>
      <c r="H331" s="15">
        <v>-2.2000000000000002</v>
      </c>
      <c r="I331" s="15">
        <v>-2.2999999999999998</v>
      </c>
      <c r="J331" s="15">
        <v>-2.2999999999999998</v>
      </c>
      <c r="K331" s="15">
        <v>-2.2999999999999998</v>
      </c>
      <c r="L331" s="15">
        <v>-2.4</v>
      </c>
      <c r="M331" s="15">
        <v>-8.4</v>
      </c>
      <c r="N331" s="15">
        <v>-19.899999999999999</v>
      </c>
    </row>
    <row r="332" spans="1:14" x14ac:dyDescent="0.2">
      <c r="B332" s="1" t="s">
        <v>33</v>
      </c>
      <c r="C332" s="1">
        <v>0</v>
      </c>
      <c r="D332" s="15">
        <v>-2</v>
      </c>
      <c r="E332" s="15">
        <v>-2.1</v>
      </c>
      <c r="F332" s="15">
        <v>-2.1</v>
      </c>
      <c r="G332" s="15">
        <v>-2.2000000000000002</v>
      </c>
      <c r="H332" s="15">
        <v>-2.2000000000000002</v>
      </c>
      <c r="I332" s="15">
        <v>-2.2999999999999998</v>
      </c>
      <c r="J332" s="15">
        <v>-2.2999999999999998</v>
      </c>
      <c r="K332" s="15">
        <v>-2.2999999999999998</v>
      </c>
      <c r="L332" s="15">
        <v>-2.4</v>
      </c>
      <c r="M332" s="15">
        <v>-8.3000000000000007</v>
      </c>
      <c r="N332" s="15">
        <v>-19.8</v>
      </c>
    </row>
    <row r="333" spans="1:14" x14ac:dyDescent="0.2">
      <c r="C333" s="41" t="s">
        <v>299</v>
      </c>
      <c r="D333" s="41"/>
      <c r="E333" s="41"/>
      <c r="F333" s="41"/>
      <c r="G333" s="41"/>
      <c r="H333" s="41"/>
      <c r="I333" s="41"/>
      <c r="J333" s="41"/>
      <c r="K333" s="41"/>
      <c r="L333" s="41"/>
      <c r="M333" s="41"/>
      <c r="N333" s="41"/>
    </row>
    <row r="334" spans="1:14" x14ac:dyDescent="0.2">
      <c r="A334" s="1" t="s">
        <v>31</v>
      </c>
    </row>
    <row r="335" spans="1:14" x14ac:dyDescent="0.2">
      <c r="B335" s="1" t="s">
        <v>32</v>
      </c>
      <c r="C335" s="1">
        <v>0</v>
      </c>
      <c r="D335" s="15">
        <v>-0.2</v>
      </c>
      <c r="E335" s="15">
        <v>-0.2</v>
      </c>
      <c r="F335" s="15">
        <v>-0.2</v>
      </c>
      <c r="G335" s="15">
        <v>-0.2</v>
      </c>
      <c r="H335" s="15">
        <v>-0.2</v>
      </c>
      <c r="I335" s="15">
        <v>-0.2</v>
      </c>
      <c r="J335" s="15">
        <v>-0.2</v>
      </c>
      <c r="K335" s="15">
        <v>-0.2</v>
      </c>
      <c r="L335" s="15">
        <v>-0.2</v>
      </c>
      <c r="M335" s="15">
        <v>-0.7</v>
      </c>
      <c r="N335" s="15">
        <v>-1.6</v>
      </c>
    </row>
    <row r="336" spans="1:14" x14ac:dyDescent="0.2">
      <c r="B336" s="1" t="s">
        <v>33</v>
      </c>
      <c r="C336" s="1">
        <v>0</v>
      </c>
      <c r="D336" s="15">
        <v>-0.1</v>
      </c>
      <c r="E336" s="15">
        <v>-0.2</v>
      </c>
      <c r="F336" s="15">
        <v>-0.2</v>
      </c>
      <c r="G336" s="15">
        <v>-0.2</v>
      </c>
      <c r="H336" s="15">
        <v>-0.2</v>
      </c>
      <c r="I336" s="15">
        <v>-0.2</v>
      </c>
      <c r="J336" s="15">
        <v>-0.2</v>
      </c>
      <c r="K336" s="15">
        <v>-0.2</v>
      </c>
      <c r="L336" s="15">
        <v>-0.2</v>
      </c>
      <c r="M336" s="15">
        <v>-0.6</v>
      </c>
      <c r="N336" s="15">
        <v>-1.5</v>
      </c>
    </row>
    <row r="337" spans="1:14" x14ac:dyDescent="0.2">
      <c r="C337" s="41" t="s">
        <v>300</v>
      </c>
      <c r="D337" s="41"/>
      <c r="E337" s="41"/>
      <c r="F337" s="41"/>
      <c r="G337" s="41"/>
      <c r="H337" s="41"/>
      <c r="I337" s="41"/>
      <c r="J337" s="41"/>
      <c r="K337" s="41"/>
      <c r="L337" s="41"/>
      <c r="M337" s="41"/>
      <c r="N337" s="41"/>
    </row>
    <row r="338" spans="1:14" x14ac:dyDescent="0.2">
      <c r="A338" s="1" t="s">
        <v>208</v>
      </c>
      <c r="C338" s="1">
        <v>0</v>
      </c>
      <c r="D338" s="15">
        <v>-0.1</v>
      </c>
      <c r="E338" s="15">
        <v>-0.1</v>
      </c>
      <c r="F338" s="15">
        <v>-0.2</v>
      </c>
      <c r="G338" s="15">
        <v>-0.2</v>
      </c>
      <c r="H338" s="15">
        <v>-0.2</v>
      </c>
      <c r="I338" s="15">
        <v>-0.2</v>
      </c>
      <c r="J338" s="15">
        <v>-0.2</v>
      </c>
      <c r="K338" s="15">
        <v>-0.2</v>
      </c>
      <c r="L338" s="15">
        <v>-0.2</v>
      </c>
      <c r="M338" s="15">
        <v>-0.5</v>
      </c>
      <c r="N338" s="15">
        <v>-1.4</v>
      </c>
    </row>
    <row r="341" spans="1:14" x14ac:dyDescent="0.2">
      <c r="A341" s="1" t="s">
        <v>8</v>
      </c>
    </row>
    <row r="342" spans="1:14" x14ac:dyDescent="0.2">
      <c r="A342" s="33" t="str">
        <f ca="1">HYPERLINK("#"&amp;CELL("address", Contents!A74), "Back to Table of Contents")</f>
        <v>Back to Table of Contents</v>
      </c>
    </row>
    <row r="344" spans="1:14" ht="15" x14ac:dyDescent="0.25">
      <c r="A344" s="5" t="s">
        <v>67</v>
      </c>
    </row>
    <row r="345" spans="1:14" ht="15" x14ac:dyDescent="0.25">
      <c r="A345" s="5" t="s">
        <v>301</v>
      </c>
      <c r="N345" s="5" t="s">
        <v>297</v>
      </c>
    </row>
    <row r="347" spans="1:14" x14ac:dyDescent="0.2">
      <c r="A347" s="1" t="s">
        <v>2</v>
      </c>
      <c r="C347" s="1">
        <v>2019</v>
      </c>
      <c r="D347" s="1">
        <v>2020</v>
      </c>
      <c r="E347" s="1">
        <v>2021</v>
      </c>
      <c r="F347" s="1">
        <v>2022</v>
      </c>
      <c r="G347" s="1">
        <v>2023</v>
      </c>
      <c r="H347" s="1">
        <v>2024</v>
      </c>
      <c r="I347" s="1">
        <v>2025</v>
      </c>
      <c r="J347" s="1">
        <v>2026</v>
      </c>
      <c r="K347" s="1">
        <v>2027</v>
      </c>
      <c r="L347" s="1">
        <v>2028</v>
      </c>
      <c r="M347" s="4" t="s">
        <v>14</v>
      </c>
      <c r="N347" s="4" t="s">
        <v>15</v>
      </c>
    </row>
    <row r="349" spans="1:14" x14ac:dyDescent="0.2">
      <c r="A349" s="1" t="s">
        <v>31</v>
      </c>
    </row>
    <row r="350" spans="1:14" x14ac:dyDescent="0.2">
      <c r="B350" s="1" t="s">
        <v>302</v>
      </c>
      <c r="C350" s="1">
        <v>0</v>
      </c>
      <c r="D350" s="1">
        <v>0</v>
      </c>
      <c r="E350" s="1">
        <v>-16</v>
      </c>
      <c r="F350" s="1">
        <v>-17</v>
      </c>
      <c r="G350" s="1">
        <v>-19</v>
      </c>
      <c r="H350" s="1">
        <v>-21</v>
      </c>
      <c r="I350" s="1">
        <v>-22</v>
      </c>
      <c r="J350" s="1">
        <v>-24</v>
      </c>
      <c r="K350" s="1">
        <v>-25</v>
      </c>
      <c r="L350" s="1">
        <v>-27</v>
      </c>
      <c r="M350" s="1">
        <v>-52</v>
      </c>
      <c r="N350" s="1">
        <v>-170</v>
      </c>
    </row>
    <row r="351" spans="1:14" x14ac:dyDescent="0.2">
      <c r="B351" s="1" t="s">
        <v>33</v>
      </c>
      <c r="C351" s="1">
        <v>0</v>
      </c>
      <c r="D351" s="1">
        <v>0</v>
      </c>
      <c r="E351" s="1">
        <v>-2</v>
      </c>
      <c r="F351" s="1">
        <v>-9</v>
      </c>
      <c r="G351" s="1">
        <v>-12</v>
      </c>
      <c r="H351" s="1">
        <v>-14</v>
      </c>
      <c r="I351" s="1">
        <v>-17</v>
      </c>
      <c r="J351" s="1">
        <v>-19</v>
      </c>
      <c r="K351" s="1">
        <v>-21</v>
      </c>
      <c r="L351" s="1">
        <v>-22</v>
      </c>
      <c r="M351" s="1">
        <v>-23</v>
      </c>
      <c r="N351" s="1">
        <v>-116</v>
      </c>
    </row>
    <row r="354" spans="1:14" x14ac:dyDescent="0.2">
      <c r="A354" s="1" t="s">
        <v>130</v>
      </c>
    </row>
    <row r="355" spans="1:14" x14ac:dyDescent="0.2">
      <c r="A355" s="40" t="s">
        <v>303</v>
      </c>
      <c r="B355" s="40"/>
      <c r="C355" s="40"/>
      <c r="D355" s="40"/>
      <c r="E355" s="40"/>
      <c r="F355" s="40"/>
      <c r="G355" s="40"/>
      <c r="H355" s="40"/>
      <c r="I355" s="40"/>
      <c r="J355" s="40"/>
      <c r="K355" s="40"/>
      <c r="L355" s="40"/>
      <c r="M355" s="40"/>
      <c r="N355" s="40"/>
    </row>
    <row r="356" spans="1:14" x14ac:dyDescent="0.2">
      <c r="A356" s="40"/>
      <c r="B356" s="40"/>
      <c r="C356" s="40"/>
      <c r="D356" s="40"/>
      <c r="E356" s="40"/>
      <c r="F356" s="40"/>
      <c r="G356" s="40"/>
      <c r="H356" s="40"/>
      <c r="I356" s="40"/>
      <c r="J356" s="40"/>
      <c r="K356" s="40"/>
      <c r="L356" s="40"/>
      <c r="M356" s="40"/>
      <c r="N356" s="40"/>
    </row>
    <row r="357" spans="1:14" x14ac:dyDescent="0.2">
      <c r="A357" s="40"/>
      <c r="B357" s="40"/>
      <c r="C357" s="40"/>
      <c r="D357" s="40"/>
      <c r="E357" s="40"/>
      <c r="F357" s="40"/>
      <c r="G357" s="40"/>
      <c r="H357" s="40"/>
      <c r="I357" s="40"/>
      <c r="J357" s="40"/>
      <c r="K357" s="40"/>
      <c r="L357" s="40"/>
      <c r="M357" s="40"/>
      <c r="N357" s="40"/>
    </row>
    <row r="358" spans="1:14" x14ac:dyDescent="0.2">
      <c r="A358" s="33" t="str">
        <f ca="1">HYPERLINK("#"&amp;CELL("address", Contents!A75), "Back to Table of Contents")</f>
        <v>Back to Table of Contents</v>
      </c>
    </row>
    <row r="360" spans="1:14" ht="15" x14ac:dyDescent="0.25">
      <c r="A360" s="5" t="s">
        <v>68</v>
      </c>
    </row>
    <row r="361" spans="1:14" ht="15" x14ac:dyDescent="0.25">
      <c r="A361" s="5" t="s">
        <v>304</v>
      </c>
      <c r="N361" s="5" t="s">
        <v>297</v>
      </c>
    </row>
    <row r="363" spans="1:14" x14ac:dyDescent="0.2">
      <c r="A363" s="1" t="s">
        <v>2</v>
      </c>
      <c r="C363" s="1">
        <v>2019</v>
      </c>
      <c r="D363" s="1">
        <v>2020</v>
      </c>
      <c r="E363" s="1">
        <v>2021</v>
      </c>
      <c r="F363" s="1">
        <v>2022</v>
      </c>
      <c r="G363" s="1">
        <v>2023</v>
      </c>
      <c r="H363" s="1">
        <v>2024</v>
      </c>
      <c r="I363" s="1">
        <v>2025</v>
      </c>
      <c r="J363" s="1">
        <v>2026</v>
      </c>
      <c r="K363" s="1">
        <v>2027</v>
      </c>
      <c r="L363" s="1">
        <v>2028</v>
      </c>
      <c r="M363" s="4" t="s">
        <v>14</v>
      </c>
      <c r="N363" s="4" t="s">
        <v>15</v>
      </c>
    </row>
    <row r="365" spans="1:14" x14ac:dyDescent="0.2">
      <c r="A365" s="1" t="s">
        <v>261</v>
      </c>
    </row>
    <row r="366" spans="1:14" ht="28.5" x14ac:dyDescent="0.2">
      <c r="B366" s="2" t="s">
        <v>305</v>
      </c>
      <c r="C366" s="1">
        <v>0</v>
      </c>
      <c r="D366" s="1">
        <v>0</v>
      </c>
      <c r="E366" s="1">
        <v>-15</v>
      </c>
      <c r="F366" s="1">
        <v>-15</v>
      </c>
      <c r="G366" s="1">
        <v>-15</v>
      </c>
      <c r="H366" s="1">
        <v>-16</v>
      </c>
      <c r="I366" s="1">
        <v>-16</v>
      </c>
      <c r="J366" s="1">
        <v>-16</v>
      </c>
      <c r="K366" s="1">
        <v>-17</v>
      </c>
      <c r="L366" s="1">
        <v>-17</v>
      </c>
      <c r="M366" s="1">
        <v>-45</v>
      </c>
      <c r="N366" s="1">
        <v>-127</v>
      </c>
    </row>
    <row r="367" spans="1:14" x14ac:dyDescent="0.2">
      <c r="B367" s="1" t="s">
        <v>33</v>
      </c>
      <c r="C367" s="1">
        <v>0</v>
      </c>
      <c r="D367" s="1">
        <v>0</v>
      </c>
      <c r="E367" s="1">
        <v>-2</v>
      </c>
      <c r="F367" s="1">
        <v>-6</v>
      </c>
      <c r="G367" s="1">
        <v>-9</v>
      </c>
      <c r="H367" s="1">
        <v>-11</v>
      </c>
      <c r="I367" s="1">
        <v>-13</v>
      </c>
      <c r="J367" s="1">
        <v>-15</v>
      </c>
      <c r="K367" s="1">
        <v>-16</v>
      </c>
      <c r="L367" s="1">
        <v>-16</v>
      </c>
      <c r="M367" s="1">
        <v>-16</v>
      </c>
      <c r="N367" s="1">
        <v>-87</v>
      </c>
    </row>
    <row r="370" spans="1:14" x14ac:dyDescent="0.2">
      <c r="A370" s="1" t="s">
        <v>130</v>
      </c>
    </row>
    <row r="371" spans="1:14" ht="14.25" customHeight="1" x14ac:dyDescent="0.2">
      <c r="A371" s="40" t="s">
        <v>306</v>
      </c>
      <c r="B371" s="40"/>
      <c r="C371" s="40"/>
      <c r="D371" s="40"/>
      <c r="E371" s="40"/>
      <c r="F371" s="40"/>
      <c r="G371" s="40"/>
      <c r="H371" s="40"/>
      <c r="I371" s="40"/>
      <c r="J371" s="40"/>
      <c r="K371" s="40"/>
      <c r="L371" s="40"/>
      <c r="M371" s="40"/>
      <c r="N371" s="40"/>
    </row>
    <row r="372" spans="1:14" x14ac:dyDescent="0.2">
      <c r="A372" s="40"/>
      <c r="B372" s="40"/>
      <c r="C372" s="40"/>
      <c r="D372" s="40"/>
      <c r="E372" s="40"/>
      <c r="F372" s="40"/>
      <c r="G372" s="40"/>
      <c r="H372" s="40"/>
      <c r="I372" s="40"/>
      <c r="J372" s="40"/>
      <c r="K372" s="40"/>
      <c r="L372" s="40"/>
      <c r="M372" s="40"/>
      <c r="N372" s="40"/>
    </row>
    <row r="373" spans="1:14" x14ac:dyDescent="0.2">
      <c r="A373" s="40"/>
      <c r="B373" s="40"/>
      <c r="C373" s="40"/>
      <c r="D373" s="40"/>
      <c r="E373" s="40"/>
      <c r="F373" s="40"/>
      <c r="G373" s="40"/>
      <c r="H373" s="40"/>
      <c r="I373" s="40"/>
      <c r="J373" s="40"/>
      <c r="K373" s="40"/>
      <c r="L373" s="40"/>
      <c r="M373" s="40"/>
      <c r="N373" s="40"/>
    </row>
    <row r="374" spans="1:14" x14ac:dyDescent="0.2">
      <c r="A374" s="40"/>
      <c r="B374" s="40"/>
      <c r="C374" s="40"/>
      <c r="D374" s="40"/>
      <c r="E374" s="40"/>
      <c r="F374" s="40"/>
      <c r="G374" s="40"/>
      <c r="H374" s="40"/>
      <c r="I374" s="40"/>
      <c r="J374" s="40"/>
      <c r="K374" s="40"/>
      <c r="L374" s="40"/>
      <c r="M374" s="40"/>
      <c r="N374" s="40"/>
    </row>
    <row r="375" spans="1:14" x14ac:dyDescent="0.2">
      <c r="A375" s="33" t="str">
        <f ca="1">HYPERLINK("#"&amp;CELL("address", Contents!A76), "Back to Table of Contents")</f>
        <v>Back to Table of Contents</v>
      </c>
    </row>
    <row r="377" spans="1:14" ht="15" x14ac:dyDescent="0.25">
      <c r="A377" s="5" t="s">
        <v>69</v>
      </c>
    </row>
    <row r="378" spans="1:14" ht="15" x14ac:dyDescent="0.25">
      <c r="A378" s="5" t="s">
        <v>307</v>
      </c>
      <c r="N378" s="5" t="s">
        <v>297</v>
      </c>
    </row>
    <row r="380" spans="1:14" x14ac:dyDescent="0.2">
      <c r="A380" s="1" t="s">
        <v>2</v>
      </c>
      <c r="C380" s="1">
        <v>2019</v>
      </c>
      <c r="D380" s="1">
        <v>2020</v>
      </c>
      <c r="E380" s="1">
        <v>2021</v>
      </c>
      <c r="F380" s="1">
        <v>2022</v>
      </c>
      <c r="G380" s="1">
        <v>2023</v>
      </c>
      <c r="H380" s="1">
        <v>2024</v>
      </c>
      <c r="I380" s="1">
        <v>2025</v>
      </c>
      <c r="J380" s="1">
        <v>2026</v>
      </c>
      <c r="K380" s="1">
        <v>2027</v>
      </c>
      <c r="L380" s="1">
        <v>2028</v>
      </c>
      <c r="M380" s="4" t="s">
        <v>14</v>
      </c>
      <c r="N380" s="4" t="s">
        <v>15</v>
      </c>
    </row>
    <row r="382" spans="1:14" x14ac:dyDescent="0.2">
      <c r="A382" s="1" t="s">
        <v>261</v>
      </c>
    </row>
    <row r="383" spans="1:14" x14ac:dyDescent="0.2">
      <c r="B383" s="1" t="s">
        <v>32</v>
      </c>
      <c r="C383" s="1">
        <v>0</v>
      </c>
      <c r="D383" s="15">
        <v>-2</v>
      </c>
      <c r="E383" s="15">
        <v>-2</v>
      </c>
      <c r="F383" s="15">
        <v>-2.1</v>
      </c>
      <c r="G383" s="15">
        <v>-2.2000000000000002</v>
      </c>
      <c r="H383" s="15">
        <v>-2.2999999999999998</v>
      </c>
      <c r="I383" s="15">
        <v>-2.4</v>
      </c>
      <c r="J383" s="15">
        <v>-2.4</v>
      </c>
      <c r="K383" s="15">
        <v>-2.5</v>
      </c>
      <c r="L383" s="15">
        <v>-2.6</v>
      </c>
      <c r="M383" s="15">
        <v>-8.3000000000000007</v>
      </c>
      <c r="N383" s="15">
        <v>-20.5</v>
      </c>
    </row>
    <row r="384" spans="1:14" x14ac:dyDescent="0.2">
      <c r="B384" s="1" t="s">
        <v>33</v>
      </c>
      <c r="C384" s="1">
        <v>0</v>
      </c>
      <c r="D384" s="15">
        <v>-2</v>
      </c>
      <c r="E384" s="15">
        <v>-2</v>
      </c>
      <c r="F384" s="15">
        <v>-2.1</v>
      </c>
      <c r="G384" s="15">
        <v>-2.2000000000000002</v>
      </c>
      <c r="H384" s="15">
        <v>-2.2999999999999998</v>
      </c>
      <c r="I384" s="15">
        <v>-2.4</v>
      </c>
      <c r="J384" s="15">
        <v>-2.4</v>
      </c>
      <c r="K384" s="15">
        <v>-2.5</v>
      </c>
      <c r="L384" s="15">
        <v>-2.6</v>
      </c>
      <c r="M384" s="15">
        <v>-8.3000000000000007</v>
      </c>
      <c r="N384" s="15">
        <v>-20.5</v>
      </c>
    </row>
    <row r="387" spans="1:14" x14ac:dyDescent="0.2">
      <c r="A387" s="1" t="s">
        <v>8</v>
      </c>
    </row>
    <row r="388" spans="1:14" x14ac:dyDescent="0.2">
      <c r="A388" s="40" t="s">
        <v>308</v>
      </c>
      <c r="B388" s="40"/>
      <c r="C388" s="40"/>
      <c r="D388" s="40"/>
      <c r="E388" s="40"/>
      <c r="F388" s="40"/>
      <c r="G388" s="40"/>
      <c r="H388" s="40"/>
      <c r="I388" s="40"/>
      <c r="J388" s="40"/>
      <c r="K388" s="40"/>
      <c r="L388" s="40"/>
      <c r="M388" s="40"/>
      <c r="N388" s="40"/>
    </row>
    <row r="389" spans="1:14" x14ac:dyDescent="0.2">
      <c r="A389" s="40"/>
      <c r="B389" s="40"/>
      <c r="C389" s="40"/>
      <c r="D389" s="40"/>
      <c r="E389" s="40"/>
      <c r="F389" s="40"/>
      <c r="G389" s="40"/>
      <c r="H389" s="40"/>
      <c r="I389" s="40"/>
      <c r="J389" s="40"/>
      <c r="K389" s="40"/>
      <c r="L389" s="40"/>
      <c r="M389" s="40"/>
      <c r="N389" s="40"/>
    </row>
    <row r="390" spans="1:14" x14ac:dyDescent="0.2">
      <c r="A390" s="33" t="str">
        <f ca="1">HYPERLINK("#"&amp;CELL("address", Contents!A77), "Back to Table of Contents")</f>
        <v>Back to Table of Contents</v>
      </c>
    </row>
    <row r="392" spans="1:14" ht="15" x14ac:dyDescent="0.25">
      <c r="A392" s="5" t="s">
        <v>70</v>
      </c>
    </row>
    <row r="393" spans="1:14" ht="15" x14ac:dyDescent="0.25">
      <c r="A393" s="5" t="s">
        <v>309</v>
      </c>
      <c r="N393" s="5" t="s">
        <v>18</v>
      </c>
    </row>
    <row r="395" spans="1:14" x14ac:dyDescent="0.2">
      <c r="A395" s="1" t="s">
        <v>2</v>
      </c>
      <c r="C395" s="1">
        <v>2019</v>
      </c>
      <c r="D395" s="1">
        <v>2020</v>
      </c>
      <c r="E395" s="1">
        <v>2021</v>
      </c>
      <c r="F395" s="1">
        <v>2022</v>
      </c>
      <c r="G395" s="1">
        <v>2023</v>
      </c>
      <c r="H395" s="1">
        <v>2024</v>
      </c>
      <c r="I395" s="1">
        <v>2025</v>
      </c>
      <c r="J395" s="1">
        <v>2026</v>
      </c>
      <c r="K395" s="1">
        <v>2027</v>
      </c>
      <c r="L395" s="1">
        <v>2028</v>
      </c>
      <c r="M395" s="4" t="s">
        <v>14</v>
      </c>
      <c r="N395" s="4" t="s">
        <v>15</v>
      </c>
    </row>
    <row r="397" spans="1:14" x14ac:dyDescent="0.2">
      <c r="A397" s="1" t="s">
        <v>261</v>
      </c>
    </row>
    <row r="398" spans="1:14" x14ac:dyDescent="0.2">
      <c r="B398" s="1" t="s">
        <v>32</v>
      </c>
      <c r="C398" s="1">
        <v>0</v>
      </c>
      <c r="D398" s="15">
        <v>-1</v>
      </c>
      <c r="E398" s="15">
        <v>-1.1000000000000001</v>
      </c>
      <c r="F398" s="15">
        <v>-1.2</v>
      </c>
      <c r="G398" s="15">
        <v>-1.2</v>
      </c>
      <c r="H398" s="15">
        <v>-1.2</v>
      </c>
      <c r="I398" s="15">
        <v>-1.2</v>
      </c>
      <c r="J398" s="15">
        <v>-1.3</v>
      </c>
      <c r="K398" s="15">
        <v>-1.3</v>
      </c>
      <c r="L398" s="15">
        <v>-1.3</v>
      </c>
      <c r="M398" s="15">
        <v>-4.5</v>
      </c>
      <c r="N398" s="15">
        <v>-10.9</v>
      </c>
    </row>
    <row r="399" spans="1:14" x14ac:dyDescent="0.2">
      <c r="B399" s="1" t="s">
        <v>33</v>
      </c>
      <c r="C399" s="1">
        <v>0</v>
      </c>
      <c r="D399" s="15">
        <v>-0.2</v>
      </c>
      <c r="E399" s="15">
        <v>-0.7</v>
      </c>
      <c r="F399" s="15">
        <v>-0.9</v>
      </c>
      <c r="G399" s="15">
        <v>-1</v>
      </c>
      <c r="H399" s="15">
        <v>-1.1000000000000001</v>
      </c>
      <c r="I399" s="15">
        <v>-1.1000000000000001</v>
      </c>
      <c r="J399" s="15">
        <v>-1.2</v>
      </c>
      <c r="K399" s="15">
        <v>-1.2</v>
      </c>
      <c r="L399" s="15">
        <v>-1.2</v>
      </c>
      <c r="M399" s="15">
        <v>-2.8</v>
      </c>
      <c r="N399" s="15">
        <v>-8.6</v>
      </c>
    </row>
    <row r="402" spans="1:14" x14ac:dyDescent="0.2">
      <c r="A402" s="1" t="s">
        <v>8</v>
      </c>
    </row>
    <row r="403" spans="1:14" x14ac:dyDescent="0.2">
      <c r="A403" s="33" t="str">
        <f ca="1">HYPERLINK("#"&amp;CELL("address", Contents!A78), "Back to Table of Contents")</f>
        <v>Back to Table of Contents</v>
      </c>
    </row>
    <row r="405" spans="1:14" ht="15" x14ac:dyDescent="0.25">
      <c r="A405" s="5" t="s">
        <v>71</v>
      </c>
    </row>
    <row r="406" spans="1:14" ht="15" x14ac:dyDescent="0.25">
      <c r="A406" s="5" t="s">
        <v>310</v>
      </c>
      <c r="N406" s="5" t="s">
        <v>18</v>
      </c>
    </row>
    <row r="408" spans="1:14" x14ac:dyDescent="0.2">
      <c r="A408" s="1" t="s">
        <v>2</v>
      </c>
      <c r="C408" s="1">
        <v>2019</v>
      </c>
      <c r="D408" s="1">
        <v>2020</v>
      </c>
      <c r="E408" s="1">
        <v>2021</v>
      </c>
      <c r="F408" s="1">
        <v>2022</v>
      </c>
      <c r="G408" s="1">
        <v>2023</v>
      </c>
      <c r="H408" s="1">
        <v>2024</v>
      </c>
      <c r="I408" s="1">
        <v>2025</v>
      </c>
      <c r="J408" s="1">
        <v>2026</v>
      </c>
      <c r="K408" s="1">
        <v>2027</v>
      </c>
      <c r="L408" s="1">
        <v>2028</v>
      </c>
      <c r="M408" s="4" t="s">
        <v>14</v>
      </c>
      <c r="N408" s="4" t="s">
        <v>15</v>
      </c>
    </row>
    <row r="410" spans="1:14" x14ac:dyDescent="0.2">
      <c r="A410" s="1" t="s">
        <v>261</v>
      </c>
    </row>
    <row r="411" spans="1:14" x14ac:dyDescent="0.2">
      <c r="B411" s="1" t="s">
        <v>32</v>
      </c>
      <c r="C411" s="1">
        <v>0</v>
      </c>
      <c r="D411" s="1">
        <v>-10</v>
      </c>
      <c r="E411" s="1">
        <v>-11</v>
      </c>
      <c r="F411" s="1">
        <v>-11</v>
      </c>
      <c r="G411" s="1">
        <v>-11</v>
      </c>
      <c r="H411" s="1">
        <v>-11</v>
      </c>
      <c r="I411" s="1">
        <v>-11</v>
      </c>
      <c r="J411" s="1">
        <v>-12</v>
      </c>
      <c r="K411" s="1">
        <v>-12</v>
      </c>
      <c r="L411" s="1">
        <v>-12</v>
      </c>
      <c r="M411" s="1">
        <v>-42</v>
      </c>
      <c r="N411" s="1">
        <v>-101</v>
      </c>
    </row>
    <row r="412" spans="1:14" x14ac:dyDescent="0.2">
      <c r="B412" s="1" t="s">
        <v>33</v>
      </c>
      <c r="C412" s="1">
        <v>0</v>
      </c>
      <c r="D412" s="1">
        <v>-4</v>
      </c>
      <c r="E412" s="1">
        <v>-10</v>
      </c>
      <c r="F412" s="1">
        <v>-10</v>
      </c>
      <c r="G412" s="1">
        <v>-11</v>
      </c>
      <c r="H412" s="1">
        <v>-11</v>
      </c>
      <c r="I412" s="1">
        <v>-11</v>
      </c>
      <c r="J412" s="1">
        <v>-11</v>
      </c>
      <c r="K412" s="1">
        <v>-12</v>
      </c>
      <c r="L412" s="1">
        <v>-12</v>
      </c>
      <c r="M412" s="1">
        <v>-35</v>
      </c>
      <c r="N412" s="1">
        <v>-92</v>
      </c>
    </row>
    <row r="415" spans="1:14" x14ac:dyDescent="0.2">
      <c r="A415" s="1" t="s">
        <v>8</v>
      </c>
    </row>
    <row r="416" spans="1:14" x14ac:dyDescent="0.2">
      <c r="A416" s="33" t="str">
        <f ca="1">HYPERLINK("#"&amp;CELL("address", Contents!A79), "Back to Table of Contents")</f>
        <v>Back to Table of Contents</v>
      </c>
    </row>
    <row r="418" spans="1:14" ht="15" x14ac:dyDescent="0.25">
      <c r="A418" s="5" t="s">
        <v>72</v>
      </c>
    </row>
    <row r="419" spans="1:14" ht="15" x14ac:dyDescent="0.25">
      <c r="A419" s="5" t="s">
        <v>311</v>
      </c>
      <c r="N419" s="5" t="s">
        <v>18</v>
      </c>
    </row>
    <row r="421" spans="1:14" x14ac:dyDescent="0.2">
      <c r="A421" s="1" t="s">
        <v>2</v>
      </c>
      <c r="C421" s="1">
        <v>2019</v>
      </c>
      <c r="D421" s="1">
        <v>2020</v>
      </c>
      <c r="E421" s="1">
        <v>2021</v>
      </c>
      <c r="F421" s="1">
        <v>2022</v>
      </c>
      <c r="G421" s="1">
        <v>2023</v>
      </c>
      <c r="H421" s="1">
        <v>2024</v>
      </c>
      <c r="I421" s="1">
        <v>2025</v>
      </c>
      <c r="J421" s="1">
        <v>2026</v>
      </c>
      <c r="K421" s="1">
        <v>2027</v>
      </c>
      <c r="L421" s="1">
        <v>2028</v>
      </c>
      <c r="M421" s="4" t="s">
        <v>14</v>
      </c>
      <c r="N421" s="4" t="s">
        <v>15</v>
      </c>
    </row>
    <row r="423" spans="1:14" x14ac:dyDescent="0.2">
      <c r="C423" s="41" t="s">
        <v>312</v>
      </c>
      <c r="D423" s="41"/>
      <c r="E423" s="41"/>
      <c r="F423" s="41"/>
      <c r="G423" s="41"/>
      <c r="H423" s="41"/>
      <c r="I423" s="41"/>
      <c r="J423" s="41"/>
      <c r="K423" s="41"/>
      <c r="L423" s="41"/>
      <c r="M423" s="41"/>
      <c r="N423" s="41"/>
    </row>
    <row r="424" spans="1:14" x14ac:dyDescent="0.2">
      <c r="A424" s="1" t="s">
        <v>31</v>
      </c>
    </row>
    <row r="425" spans="1:14" x14ac:dyDescent="0.2">
      <c r="B425" s="1" t="s">
        <v>32</v>
      </c>
      <c r="C425" s="14">
        <v>-0.3</v>
      </c>
      <c r="D425" s="14">
        <v>-0.3</v>
      </c>
      <c r="E425" s="14">
        <v>-0.4</v>
      </c>
      <c r="F425" s="14">
        <v>-0.4</v>
      </c>
      <c r="G425" s="14">
        <v>-0.4</v>
      </c>
      <c r="H425" s="14">
        <v>-0.4</v>
      </c>
      <c r="I425" s="14">
        <v>-0.4</v>
      </c>
      <c r="J425" s="14">
        <v>-0.4</v>
      </c>
      <c r="K425" s="14">
        <v>-0.4</v>
      </c>
      <c r="L425" s="14">
        <v>-0.4</v>
      </c>
      <c r="M425" s="14">
        <v>-1.8</v>
      </c>
      <c r="N425" s="14">
        <v>-3.7</v>
      </c>
    </row>
    <row r="426" spans="1:14" x14ac:dyDescent="0.2">
      <c r="B426" s="1" t="s">
        <v>33</v>
      </c>
      <c r="C426" s="14">
        <v>-0.1</v>
      </c>
      <c r="D426" s="14">
        <v>-0.3</v>
      </c>
      <c r="E426" s="14">
        <v>-0.3</v>
      </c>
      <c r="F426" s="14">
        <v>-0.4</v>
      </c>
      <c r="G426" s="14">
        <v>-0.4</v>
      </c>
      <c r="H426" s="14">
        <v>-0.4</v>
      </c>
      <c r="I426" s="14">
        <v>-0.4</v>
      </c>
      <c r="J426" s="14">
        <v>-0.4</v>
      </c>
      <c r="K426" s="14">
        <v>-0.4</v>
      </c>
      <c r="L426" s="14">
        <v>-0.4</v>
      </c>
      <c r="M426" s="14">
        <v>-1.5</v>
      </c>
      <c r="N426" s="14">
        <v>-3.4</v>
      </c>
    </row>
    <row r="427" spans="1:14" x14ac:dyDescent="0.2">
      <c r="A427" s="1" t="s">
        <v>208</v>
      </c>
      <c r="C427" s="4" t="s">
        <v>5</v>
      </c>
      <c r="D427" s="14">
        <v>-0.1</v>
      </c>
      <c r="E427" s="14">
        <v>-0.1</v>
      </c>
      <c r="F427" s="14">
        <v>-0.1</v>
      </c>
      <c r="G427" s="14">
        <v>-0.1</v>
      </c>
      <c r="H427" s="14">
        <v>-0.1</v>
      </c>
      <c r="I427" s="14">
        <v>-0.1</v>
      </c>
      <c r="J427" s="14">
        <v>-0.1</v>
      </c>
      <c r="K427" s="14">
        <v>-0.1</v>
      </c>
      <c r="L427" s="14">
        <v>-0.1</v>
      </c>
      <c r="M427" s="14">
        <v>-0.5</v>
      </c>
      <c r="N427" s="14">
        <v>-1.1000000000000001</v>
      </c>
    </row>
    <row r="428" spans="1:14" x14ac:dyDescent="0.2">
      <c r="C428" s="41" t="s">
        <v>313</v>
      </c>
      <c r="D428" s="41"/>
      <c r="E428" s="41"/>
      <c r="F428" s="41"/>
      <c r="G428" s="41"/>
      <c r="H428" s="41"/>
      <c r="I428" s="41"/>
      <c r="J428" s="41"/>
      <c r="K428" s="41"/>
      <c r="L428" s="41"/>
      <c r="M428" s="41"/>
      <c r="N428" s="41"/>
    </row>
    <row r="429" spans="1:14" x14ac:dyDescent="0.2">
      <c r="A429" s="1" t="s">
        <v>31</v>
      </c>
    </row>
    <row r="430" spans="1:14" x14ac:dyDescent="0.2">
      <c r="B430" s="1" t="s">
        <v>32</v>
      </c>
      <c r="C430" s="15">
        <v>-8.5</v>
      </c>
      <c r="D430" s="15">
        <v>-8.6</v>
      </c>
      <c r="E430" s="15">
        <v>-8.8000000000000007</v>
      </c>
      <c r="F430" s="15">
        <v>-8.9</v>
      </c>
      <c r="G430" s="15">
        <v>-9.1</v>
      </c>
      <c r="H430" s="15">
        <v>-9.3000000000000007</v>
      </c>
      <c r="I430" s="15">
        <v>-9.6999999999999993</v>
      </c>
      <c r="J430" s="15">
        <v>-9.9</v>
      </c>
      <c r="K430" s="15">
        <v>-10.3</v>
      </c>
      <c r="L430" s="15">
        <v>-10.7</v>
      </c>
      <c r="M430" s="15">
        <v>-43.9</v>
      </c>
      <c r="N430" s="15">
        <v>-93.9</v>
      </c>
    </row>
    <row r="431" spans="1:14" x14ac:dyDescent="0.2">
      <c r="B431" s="1" t="s">
        <v>33</v>
      </c>
      <c r="C431" s="15">
        <v>-2.2999999999999998</v>
      </c>
      <c r="D431" s="15">
        <v>-8.4</v>
      </c>
      <c r="E431" s="15">
        <v>-8.6</v>
      </c>
      <c r="F431" s="15">
        <v>-8.8000000000000007</v>
      </c>
      <c r="G431" s="15">
        <v>-9</v>
      </c>
      <c r="H431" s="15">
        <v>-9.1</v>
      </c>
      <c r="I431" s="15">
        <v>-9.4</v>
      </c>
      <c r="J431" s="15">
        <v>-9.6999999999999993</v>
      </c>
      <c r="K431" s="15">
        <v>-10</v>
      </c>
      <c r="L431" s="15">
        <v>-10.4</v>
      </c>
      <c r="M431" s="15">
        <v>-37.200000000000003</v>
      </c>
      <c r="N431" s="15">
        <v>-85.9</v>
      </c>
    </row>
    <row r="432" spans="1:14" x14ac:dyDescent="0.2">
      <c r="A432" s="1" t="s">
        <v>208</v>
      </c>
      <c r="C432" s="15">
        <v>-0.6</v>
      </c>
      <c r="D432" s="15">
        <v>-2.1</v>
      </c>
      <c r="E432" s="15">
        <v>-2.1</v>
      </c>
      <c r="F432" s="15">
        <v>-2.2000000000000002</v>
      </c>
      <c r="G432" s="15">
        <v>-2.2000000000000002</v>
      </c>
      <c r="H432" s="15">
        <v>-2.2000000000000002</v>
      </c>
      <c r="I432" s="15">
        <v>-2.2999999999999998</v>
      </c>
      <c r="J432" s="15">
        <v>-2.2999999999999998</v>
      </c>
      <c r="K432" s="15">
        <v>-2.2999999999999998</v>
      </c>
      <c r="L432" s="15">
        <v>-2.2999999999999998</v>
      </c>
      <c r="M432" s="15">
        <v>-9.1</v>
      </c>
      <c r="N432" s="15">
        <v>-20.6</v>
      </c>
    </row>
    <row r="433" spans="1:14" x14ac:dyDescent="0.2">
      <c r="C433" s="41" t="s">
        <v>314</v>
      </c>
      <c r="D433" s="41"/>
      <c r="E433" s="41"/>
      <c r="F433" s="41"/>
      <c r="G433" s="41"/>
      <c r="H433" s="41"/>
      <c r="I433" s="41"/>
      <c r="J433" s="41"/>
      <c r="K433" s="41"/>
      <c r="L433" s="41"/>
      <c r="M433" s="41"/>
      <c r="N433" s="41"/>
    </row>
    <row r="434" spans="1:14" x14ac:dyDescent="0.2">
      <c r="A434" s="1" t="s">
        <v>31</v>
      </c>
    </row>
    <row r="435" spans="1:14" x14ac:dyDescent="0.2">
      <c r="B435" s="1" t="s">
        <v>32</v>
      </c>
      <c r="C435" s="15">
        <v>-0.9</v>
      </c>
      <c r="D435" s="15">
        <v>-0.9</v>
      </c>
      <c r="E435" s="15">
        <v>-1</v>
      </c>
      <c r="F435" s="15">
        <v>-1</v>
      </c>
      <c r="G435" s="15">
        <v>-1</v>
      </c>
      <c r="H435" s="15">
        <v>-1</v>
      </c>
      <c r="I435" s="15">
        <v>-1</v>
      </c>
      <c r="J435" s="15">
        <v>-1.1000000000000001</v>
      </c>
      <c r="K435" s="15">
        <v>-1.1000000000000001</v>
      </c>
      <c r="L435" s="15">
        <v>-1.1000000000000001</v>
      </c>
      <c r="M435" s="15">
        <v>-4.8</v>
      </c>
      <c r="N435" s="15">
        <v>-10.199999999999999</v>
      </c>
    </row>
    <row r="436" spans="1:14" x14ac:dyDescent="0.2">
      <c r="B436" s="1" t="s">
        <v>33</v>
      </c>
      <c r="C436" s="15">
        <v>-0.2</v>
      </c>
      <c r="D436" s="15">
        <v>-0.9</v>
      </c>
      <c r="E436" s="15">
        <v>-0.9</v>
      </c>
      <c r="F436" s="15">
        <v>-1</v>
      </c>
      <c r="G436" s="15">
        <v>-1</v>
      </c>
      <c r="H436" s="15">
        <v>-1</v>
      </c>
      <c r="I436" s="15">
        <v>-1</v>
      </c>
      <c r="J436" s="15">
        <v>-1.1000000000000001</v>
      </c>
      <c r="K436" s="15">
        <v>-1.1000000000000001</v>
      </c>
      <c r="L436" s="15">
        <v>-1.1000000000000001</v>
      </c>
      <c r="M436" s="15">
        <v>-4.0999999999999996</v>
      </c>
      <c r="N436" s="15">
        <v>-9.3000000000000007</v>
      </c>
    </row>
    <row r="437" spans="1:14" x14ac:dyDescent="0.2">
      <c r="A437" s="1" t="s">
        <v>208</v>
      </c>
      <c r="C437" s="15">
        <v>-0.1</v>
      </c>
      <c r="D437" s="15">
        <v>-0.2</v>
      </c>
      <c r="E437" s="15">
        <v>-0.2</v>
      </c>
      <c r="F437" s="15">
        <v>-0.2</v>
      </c>
      <c r="G437" s="15">
        <v>-0.2</v>
      </c>
      <c r="H437" s="15">
        <v>-0.2</v>
      </c>
      <c r="I437" s="15">
        <v>-0.3</v>
      </c>
      <c r="J437" s="15">
        <v>-0.3</v>
      </c>
      <c r="K437" s="15">
        <v>-0.3</v>
      </c>
      <c r="L437" s="15">
        <v>-0.3</v>
      </c>
      <c r="M437" s="15">
        <v>-1</v>
      </c>
      <c r="N437" s="15">
        <v>-2.2999999999999998</v>
      </c>
    </row>
    <row r="440" spans="1:14" x14ac:dyDescent="0.2">
      <c r="A440" s="1" t="s">
        <v>23</v>
      </c>
    </row>
    <row r="441" spans="1:14" x14ac:dyDescent="0.2">
      <c r="A441" s="40" t="s">
        <v>114</v>
      </c>
      <c r="B441" s="40"/>
      <c r="C441" s="40"/>
      <c r="D441" s="40"/>
      <c r="E441" s="40"/>
      <c r="F441" s="40"/>
      <c r="G441" s="40"/>
      <c r="H441" s="40"/>
      <c r="I441" s="40"/>
      <c r="J441" s="40"/>
      <c r="K441" s="40"/>
      <c r="L441" s="40"/>
      <c r="M441" s="40"/>
      <c r="N441" s="40"/>
    </row>
    <row r="442" spans="1:14" x14ac:dyDescent="0.2">
      <c r="A442" s="40"/>
      <c r="B442" s="40"/>
      <c r="C442" s="40"/>
      <c r="D442" s="40"/>
      <c r="E442" s="40"/>
      <c r="F442" s="40"/>
      <c r="G442" s="40"/>
      <c r="H442" s="40"/>
      <c r="I442" s="40"/>
      <c r="J442" s="40"/>
      <c r="K442" s="40"/>
      <c r="L442" s="40"/>
      <c r="M442" s="40"/>
      <c r="N442" s="40"/>
    </row>
    <row r="443" spans="1:14" x14ac:dyDescent="0.2">
      <c r="A443" s="1" t="s">
        <v>315</v>
      </c>
    </row>
    <row r="444" spans="1:14" x14ac:dyDescent="0.2">
      <c r="A444" s="33" t="str">
        <f ca="1">HYPERLINK("#"&amp;CELL("address", Contents!A80), "Back to Table of Contents")</f>
        <v>Back to Table of Contents</v>
      </c>
    </row>
    <row r="446" spans="1:14" ht="15" x14ac:dyDescent="0.25">
      <c r="A446" s="5" t="s">
        <v>73</v>
      </c>
    </row>
    <row r="447" spans="1:14" ht="15" x14ac:dyDescent="0.25">
      <c r="A447" s="5" t="s">
        <v>316</v>
      </c>
      <c r="N447" s="5" t="s">
        <v>207</v>
      </c>
    </row>
    <row r="449" spans="1:14" x14ac:dyDescent="0.2">
      <c r="A449" s="1" t="s">
        <v>2</v>
      </c>
      <c r="C449" s="1">
        <v>2019</v>
      </c>
      <c r="D449" s="1">
        <v>2020</v>
      </c>
      <c r="E449" s="1">
        <v>2021</v>
      </c>
      <c r="F449" s="1">
        <v>2022</v>
      </c>
      <c r="G449" s="1">
        <v>2023</v>
      </c>
      <c r="H449" s="1">
        <v>2024</v>
      </c>
      <c r="I449" s="1">
        <v>2025</v>
      </c>
      <c r="J449" s="1">
        <v>2026</v>
      </c>
      <c r="K449" s="1">
        <v>2027</v>
      </c>
      <c r="L449" s="1">
        <v>2028</v>
      </c>
      <c r="M449" s="4" t="s">
        <v>14</v>
      </c>
      <c r="N449" s="4" t="s">
        <v>15</v>
      </c>
    </row>
    <row r="451" spans="1:14" x14ac:dyDescent="0.2">
      <c r="A451" s="1" t="s">
        <v>261</v>
      </c>
    </row>
    <row r="452" spans="1:14" x14ac:dyDescent="0.2">
      <c r="B452" s="1" t="s">
        <v>32</v>
      </c>
      <c r="C452" s="1">
        <v>0</v>
      </c>
      <c r="D452" s="15">
        <v>-0.6</v>
      </c>
      <c r="E452" s="15">
        <v>-1.2</v>
      </c>
      <c r="F452" s="15">
        <v>-1.8</v>
      </c>
      <c r="G452" s="15">
        <v>-2.5</v>
      </c>
      <c r="H452" s="15">
        <v>-3.2</v>
      </c>
      <c r="I452" s="15">
        <v>-3.3</v>
      </c>
      <c r="J452" s="15">
        <v>-3.4</v>
      </c>
      <c r="K452" s="15">
        <v>-3.4</v>
      </c>
      <c r="L452" s="15">
        <v>-3.5</v>
      </c>
      <c r="M452" s="15">
        <v>-6.1</v>
      </c>
      <c r="N452" s="15">
        <v>-22.9</v>
      </c>
    </row>
    <row r="453" spans="1:14" x14ac:dyDescent="0.2">
      <c r="B453" s="1" t="s">
        <v>33</v>
      </c>
      <c r="C453" s="1">
        <v>0</v>
      </c>
      <c r="D453" s="15">
        <v>-0.3</v>
      </c>
      <c r="E453" s="15">
        <v>-0.9</v>
      </c>
      <c r="F453" s="15">
        <v>-1.5</v>
      </c>
      <c r="G453" s="15">
        <v>-2.2000000000000002</v>
      </c>
      <c r="H453" s="15">
        <v>-2.9</v>
      </c>
      <c r="I453" s="15">
        <v>-3.2</v>
      </c>
      <c r="J453" s="15">
        <v>-3.3</v>
      </c>
      <c r="K453" s="15">
        <v>-3.4</v>
      </c>
      <c r="L453" s="15">
        <v>-3.5</v>
      </c>
      <c r="M453" s="15">
        <v>-4.9000000000000004</v>
      </c>
      <c r="N453" s="15">
        <v>-21.2</v>
      </c>
    </row>
    <row r="456" spans="1:14" x14ac:dyDescent="0.2">
      <c r="A456" s="1" t="s">
        <v>8</v>
      </c>
    </row>
    <row r="457" spans="1:14" x14ac:dyDescent="0.2">
      <c r="A457" s="33" t="str">
        <f ca="1">HYPERLINK("#"&amp;CELL("address", Contents!A81), "Back to Table of Contents")</f>
        <v>Back to Table of Contents</v>
      </c>
    </row>
    <row r="459" spans="1:14" ht="15" x14ac:dyDescent="0.25">
      <c r="A459" s="5" t="s">
        <v>74</v>
      </c>
    </row>
    <row r="460" spans="1:14" ht="15" x14ac:dyDescent="0.25">
      <c r="A460" s="5" t="s">
        <v>317</v>
      </c>
      <c r="N460" s="5" t="s">
        <v>207</v>
      </c>
    </row>
    <row r="462" spans="1:14" x14ac:dyDescent="0.2">
      <c r="A462" s="1" t="s">
        <v>2</v>
      </c>
      <c r="C462" s="1">
        <v>2019</v>
      </c>
      <c r="D462" s="1">
        <v>2020</v>
      </c>
      <c r="E462" s="1">
        <v>2021</v>
      </c>
      <c r="F462" s="1">
        <v>2022</v>
      </c>
      <c r="G462" s="1">
        <v>2023</v>
      </c>
      <c r="H462" s="1">
        <v>2024</v>
      </c>
      <c r="I462" s="1">
        <v>2025</v>
      </c>
      <c r="J462" s="1">
        <v>2026</v>
      </c>
      <c r="K462" s="1">
        <v>2027</v>
      </c>
      <c r="L462" s="1">
        <v>2028</v>
      </c>
      <c r="M462" s="4" t="s">
        <v>14</v>
      </c>
      <c r="N462" s="4" t="s">
        <v>15</v>
      </c>
    </row>
    <row r="464" spans="1:14" x14ac:dyDescent="0.2">
      <c r="C464" s="41" t="s">
        <v>318</v>
      </c>
      <c r="D464" s="41"/>
      <c r="E464" s="41"/>
      <c r="F464" s="41"/>
      <c r="G464" s="41"/>
      <c r="H464" s="41"/>
      <c r="I464" s="41"/>
      <c r="J464" s="41"/>
      <c r="K464" s="41"/>
      <c r="L464" s="41"/>
      <c r="M464" s="41"/>
      <c r="N464" s="41"/>
    </row>
    <row r="465" spans="1:14" x14ac:dyDescent="0.2">
      <c r="A465" s="1" t="s">
        <v>261</v>
      </c>
    </row>
    <row r="466" spans="1:14" x14ac:dyDescent="0.2">
      <c r="B466" s="1" t="s">
        <v>32</v>
      </c>
      <c r="C466" s="1">
        <v>0</v>
      </c>
      <c r="D466" s="1">
        <v>-1</v>
      </c>
      <c r="E466" s="1">
        <v>-1</v>
      </c>
      <c r="F466" s="1">
        <v>-1</v>
      </c>
      <c r="G466" s="1">
        <v>-1</v>
      </c>
      <c r="H466" s="1">
        <v>-1</v>
      </c>
      <c r="I466" s="1">
        <v>-1</v>
      </c>
      <c r="J466" s="1">
        <v>-1</v>
      </c>
      <c r="K466" s="1">
        <v>-1</v>
      </c>
      <c r="L466" s="1">
        <v>-1</v>
      </c>
      <c r="M466" s="1">
        <v>-4</v>
      </c>
      <c r="N466" s="1">
        <v>-9</v>
      </c>
    </row>
    <row r="467" spans="1:14" x14ac:dyDescent="0.2">
      <c r="B467" s="1" t="s">
        <v>33</v>
      </c>
      <c r="C467" s="1">
        <v>0</v>
      </c>
      <c r="D467" s="1">
        <v>-1</v>
      </c>
      <c r="E467" s="1">
        <v>-1</v>
      </c>
      <c r="F467" s="1">
        <v>-1</v>
      </c>
      <c r="G467" s="1">
        <v>-1</v>
      </c>
      <c r="H467" s="1">
        <v>-1</v>
      </c>
      <c r="I467" s="1">
        <v>-1</v>
      </c>
      <c r="J467" s="1">
        <v>-1</v>
      </c>
      <c r="K467" s="1">
        <v>-1</v>
      </c>
      <c r="L467" s="1">
        <v>-1</v>
      </c>
      <c r="M467" s="1">
        <v>-4</v>
      </c>
      <c r="N467" s="1">
        <v>-9</v>
      </c>
    </row>
    <row r="468" spans="1:14" x14ac:dyDescent="0.2">
      <c r="C468" s="41" t="s">
        <v>319</v>
      </c>
      <c r="D468" s="41"/>
      <c r="E468" s="41"/>
      <c r="F468" s="41"/>
      <c r="G468" s="41"/>
      <c r="H468" s="41"/>
      <c r="I468" s="41"/>
      <c r="J468" s="41"/>
      <c r="K468" s="41"/>
      <c r="L468" s="41"/>
      <c r="M468" s="41"/>
      <c r="N468" s="41"/>
    </row>
    <row r="469" spans="1:14" x14ac:dyDescent="0.2">
      <c r="A469" s="1" t="s">
        <v>261</v>
      </c>
    </row>
    <row r="470" spans="1:14" x14ac:dyDescent="0.2">
      <c r="B470" s="1" t="s">
        <v>32</v>
      </c>
      <c r="C470" s="1">
        <v>0</v>
      </c>
      <c r="D470" s="1">
        <v>-3</v>
      </c>
      <c r="E470" s="1">
        <v>-5</v>
      </c>
      <c r="F470" s="1">
        <v>-8</v>
      </c>
      <c r="G470" s="1">
        <v>-11</v>
      </c>
      <c r="H470" s="1">
        <v>-14</v>
      </c>
      <c r="I470" s="1">
        <v>-17</v>
      </c>
      <c r="J470" s="1">
        <v>-20</v>
      </c>
      <c r="K470" s="1">
        <v>-24</v>
      </c>
      <c r="L470" s="1">
        <v>-27</v>
      </c>
      <c r="M470" s="1">
        <v>-27</v>
      </c>
      <c r="N470" s="1">
        <v>-129</v>
      </c>
    </row>
    <row r="471" spans="1:14" x14ac:dyDescent="0.2">
      <c r="B471" s="1" t="s">
        <v>33</v>
      </c>
      <c r="C471" s="1">
        <v>0</v>
      </c>
      <c r="D471" s="1">
        <v>-2</v>
      </c>
      <c r="E471" s="1">
        <v>-5</v>
      </c>
      <c r="F471" s="1">
        <v>-8</v>
      </c>
      <c r="G471" s="1">
        <v>-10</v>
      </c>
      <c r="H471" s="1">
        <v>-13</v>
      </c>
      <c r="I471" s="1">
        <v>-17</v>
      </c>
      <c r="J471" s="1">
        <v>-20</v>
      </c>
      <c r="K471" s="1">
        <v>-23</v>
      </c>
      <c r="L471" s="1">
        <v>-27</v>
      </c>
      <c r="M471" s="1">
        <v>-25</v>
      </c>
      <c r="N471" s="1">
        <v>-125</v>
      </c>
    </row>
    <row r="474" spans="1:14" x14ac:dyDescent="0.2">
      <c r="A474" s="1" t="s">
        <v>8</v>
      </c>
    </row>
    <row r="475" spans="1:14" x14ac:dyDescent="0.2">
      <c r="A475" s="33" t="str">
        <f ca="1">HYPERLINK("#"&amp;CELL("address", Contents!A82), "Back to Table of Contents")</f>
        <v>Back to Table of Contents</v>
      </c>
    </row>
    <row r="477" spans="1:14" ht="15" x14ac:dyDescent="0.25">
      <c r="A477" s="5" t="s">
        <v>75</v>
      </c>
    </row>
    <row r="478" spans="1:14" ht="15" x14ac:dyDescent="0.25">
      <c r="A478" s="5" t="s">
        <v>320</v>
      </c>
      <c r="N478" s="5" t="s">
        <v>228</v>
      </c>
    </row>
    <row r="480" spans="1:14" x14ac:dyDescent="0.2">
      <c r="A480" s="1" t="s">
        <v>2</v>
      </c>
      <c r="C480" s="1">
        <v>2019</v>
      </c>
      <c r="D480" s="1">
        <v>2020</v>
      </c>
      <c r="E480" s="1">
        <v>2021</v>
      </c>
      <c r="F480" s="1">
        <v>2022</v>
      </c>
      <c r="G480" s="1">
        <v>2023</v>
      </c>
      <c r="H480" s="1">
        <v>2024</v>
      </c>
      <c r="I480" s="1">
        <v>2025</v>
      </c>
      <c r="J480" s="1">
        <v>2026</v>
      </c>
      <c r="K480" s="1">
        <v>2027</v>
      </c>
      <c r="L480" s="1">
        <v>2028</v>
      </c>
      <c r="M480" s="4" t="s">
        <v>14</v>
      </c>
      <c r="N480" s="4" t="s">
        <v>15</v>
      </c>
    </row>
    <row r="482" spans="1:14" x14ac:dyDescent="0.2">
      <c r="A482" s="1" t="s">
        <v>31</v>
      </c>
    </row>
    <row r="483" spans="1:14" x14ac:dyDescent="0.2">
      <c r="B483" s="1" t="s">
        <v>32</v>
      </c>
      <c r="C483" s="1">
        <v>0</v>
      </c>
      <c r="D483" s="15">
        <v>-5.7</v>
      </c>
      <c r="E483" s="15">
        <v>-5.9</v>
      </c>
      <c r="F483" s="15">
        <v>-6.1</v>
      </c>
      <c r="G483" s="15">
        <v>-6.3</v>
      </c>
      <c r="H483" s="15">
        <v>-6.6</v>
      </c>
      <c r="I483" s="15">
        <v>-6.8</v>
      </c>
      <c r="J483" s="15">
        <v>-7</v>
      </c>
      <c r="K483" s="15">
        <v>-7.2</v>
      </c>
      <c r="L483" s="15">
        <v>-7.5</v>
      </c>
      <c r="M483" s="15">
        <v>-24</v>
      </c>
      <c r="N483" s="15">
        <v>-59.1</v>
      </c>
    </row>
    <row r="484" spans="1:14" x14ac:dyDescent="0.2">
      <c r="B484" s="1" t="s">
        <v>33</v>
      </c>
      <c r="C484" s="1">
        <v>0</v>
      </c>
      <c r="D484" s="15">
        <v>-5</v>
      </c>
      <c r="E484" s="15">
        <v>-5.7</v>
      </c>
      <c r="F484" s="15">
        <v>-6</v>
      </c>
      <c r="G484" s="15">
        <v>-6.2</v>
      </c>
      <c r="H484" s="15">
        <v>-6.4</v>
      </c>
      <c r="I484" s="15">
        <v>-6.7</v>
      </c>
      <c r="J484" s="15">
        <v>-6.9</v>
      </c>
      <c r="K484" s="15">
        <v>-7.1</v>
      </c>
      <c r="L484" s="15">
        <v>-7.4</v>
      </c>
      <c r="M484" s="15">
        <v>-22.9</v>
      </c>
      <c r="N484" s="15">
        <v>-57.4</v>
      </c>
    </row>
    <row r="485" spans="1:14" x14ac:dyDescent="0.2">
      <c r="A485" s="1" t="s">
        <v>208</v>
      </c>
      <c r="C485" s="1">
        <v>0</v>
      </c>
      <c r="D485" s="15">
        <v>2.8</v>
      </c>
      <c r="E485" s="15">
        <v>2.9</v>
      </c>
      <c r="F485" s="15">
        <v>3</v>
      </c>
      <c r="G485" s="15">
        <v>3.1</v>
      </c>
      <c r="H485" s="15">
        <v>3.2</v>
      </c>
      <c r="I485" s="15">
        <v>3.3</v>
      </c>
      <c r="J485" s="15">
        <v>3.4</v>
      </c>
      <c r="K485" s="15">
        <v>3.5</v>
      </c>
      <c r="L485" s="15">
        <v>3.6</v>
      </c>
      <c r="M485" s="15">
        <v>11.8</v>
      </c>
      <c r="N485" s="15">
        <v>28.8</v>
      </c>
    </row>
    <row r="488" spans="1:14" x14ac:dyDescent="0.2">
      <c r="A488" s="1" t="s">
        <v>8</v>
      </c>
    </row>
    <row r="489" spans="1:14" x14ac:dyDescent="0.2">
      <c r="A489" s="40" t="s">
        <v>321</v>
      </c>
      <c r="B489" s="40"/>
      <c r="C489" s="40"/>
      <c r="D489" s="40"/>
      <c r="E489" s="40"/>
      <c r="F489" s="40"/>
      <c r="G489" s="40"/>
      <c r="H489" s="40"/>
      <c r="I489" s="40"/>
      <c r="J489" s="40"/>
      <c r="K489" s="40"/>
      <c r="L489" s="40"/>
      <c r="M489" s="40"/>
      <c r="N489" s="40"/>
    </row>
    <row r="490" spans="1:14" x14ac:dyDescent="0.2">
      <c r="A490" s="40"/>
      <c r="B490" s="40"/>
      <c r="C490" s="40"/>
      <c r="D490" s="40"/>
      <c r="E490" s="40"/>
      <c r="F490" s="40"/>
      <c r="G490" s="40"/>
      <c r="H490" s="40"/>
      <c r="I490" s="40"/>
      <c r="J490" s="40"/>
      <c r="K490" s="40"/>
      <c r="L490" s="40"/>
      <c r="M490" s="40"/>
      <c r="N490" s="40"/>
    </row>
    <row r="491" spans="1:14" ht="15" customHeight="1" x14ac:dyDescent="0.2">
      <c r="A491" s="33" t="str">
        <f ca="1">HYPERLINK("#"&amp;CELL("address", Contents!A83), "Back to Table of Contents")</f>
        <v>Back to Table of Contents</v>
      </c>
    </row>
    <row r="493" spans="1:14" ht="15" x14ac:dyDescent="0.25">
      <c r="A493" s="5" t="s">
        <v>76</v>
      </c>
    </row>
    <row r="494" spans="1:14" ht="15" x14ac:dyDescent="0.25">
      <c r="A494" s="5" t="s">
        <v>322</v>
      </c>
      <c r="M494" s="42" t="s">
        <v>323</v>
      </c>
      <c r="N494" s="42"/>
    </row>
    <row r="495" spans="1:14" ht="15" x14ac:dyDescent="0.25">
      <c r="A495" s="5"/>
      <c r="M495" s="42"/>
      <c r="N495" s="42"/>
    </row>
    <row r="496" spans="1:14" ht="15" x14ac:dyDescent="0.25">
      <c r="A496" s="5"/>
      <c r="M496" s="42"/>
      <c r="N496" s="42"/>
    </row>
    <row r="497" spans="1:14" ht="15" x14ac:dyDescent="0.25">
      <c r="A497" s="5"/>
      <c r="M497" s="42"/>
      <c r="N497" s="42"/>
    </row>
    <row r="499" spans="1:14" x14ac:dyDescent="0.2">
      <c r="A499" s="1" t="s">
        <v>2</v>
      </c>
      <c r="C499" s="1">
        <v>2019</v>
      </c>
      <c r="D499" s="1">
        <v>2020</v>
      </c>
      <c r="E499" s="1">
        <v>2021</v>
      </c>
      <c r="F499" s="1">
        <v>2022</v>
      </c>
      <c r="G499" s="1">
        <v>2023</v>
      </c>
      <c r="H499" s="1">
        <v>2024</v>
      </c>
      <c r="I499" s="1">
        <v>2025</v>
      </c>
      <c r="J499" s="1">
        <v>2026</v>
      </c>
      <c r="K499" s="1">
        <v>2027</v>
      </c>
      <c r="L499" s="1">
        <v>2028</v>
      </c>
      <c r="M499" s="4" t="s">
        <v>14</v>
      </c>
      <c r="N499" s="4" t="s">
        <v>15</v>
      </c>
    </row>
    <row r="501" spans="1:14" x14ac:dyDescent="0.2">
      <c r="A501" s="1" t="s">
        <v>261</v>
      </c>
    </row>
    <row r="502" spans="1:14" x14ac:dyDescent="0.2">
      <c r="B502" s="1" t="s">
        <v>32</v>
      </c>
      <c r="C502" s="1">
        <v>0</v>
      </c>
      <c r="D502" s="15">
        <v>-0.9</v>
      </c>
      <c r="E502" s="15">
        <v>-2.1</v>
      </c>
      <c r="F502" s="15">
        <v>-3.4</v>
      </c>
      <c r="G502" s="15">
        <v>-4.8</v>
      </c>
      <c r="H502" s="15">
        <v>-6.3</v>
      </c>
      <c r="I502" s="15">
        <v>-7.8</v>
      </c>
      <c r="J502" s="15">
        <v>-9.4</v>
      </c>
      <c r="K502" s="15">
        <v>-11.1</v>
      </c>
      <c r="L502" s="15">
        <v>-13</v>
      </c>
      <c r="M502" s="15">
        <v>-11.2</v>
      </c>
      <c r="N502" s="15">
        <v>-58.7</v>
      </c>
    </row>
    <row r="503" spans="1:14" x14ac:dyDescent="0.2">
      <c r="B503" s="1" t="s">
        <v>33</v>
      </c>
      <c r="C503" s="1">
        <v>0</v>
      </c>
      <c r="D503" s="15">
        <v>-0.8</v>
      </c>
      <c r="E503" s="15">
        <v>-2.1</v>
      </c>
      <c r="F503" s="15">
        <v>-3.4</v>
      </c>
      <c r="G503" s="15">
        <v>-4.7</v>
      </c>
      <c r="H503" s="15">
        <v>-6.2</v>
      </c>
      <c r="I503" s="15">
        <v>-7.7</v>
      </c>
      <c r="J503" s="15">
        <v>-9.4</v>
      </c>
      <c r="K503" s="15">
        <v>-11.1</v>
      </c>
      <c r="L503" s="15">
        <v>-12.9</v>
      </c>
      <c r="M503" s="15">
        <v>-11</v>
      </c>
      <c r="N503" s="15">
        <v>-58.2</v>
      </c>
    </row>
    <row r="506" spans="1:14" x14ac:dyDescent="0.2">
      <c r="A506" s="1" t="s">
        <v>168</v>
      </c>
    </row>
    <row r="507" spans="1:14" x14ac:dyDescent="0.2">
      <c r="A507" s="33" t="str">
        <f ca="1">HYPERLINK("#"&amp;CELL("address", Contents!A84), "Back to Table of Contents")</f>
        <v>Back to Table of Contents</v>
      </c>
    </row>
    <row r="509" spans="1:14" ht="15" x14ac:dyDescent="0.25">
      <c r="A509" s="5" t="s">
        <v>77</v>
      </c>
    </row>
    <row r="510" spans="1:14" ht="15" x14ac:dyDescent="0.25">
      <c r="A510" s="5" t="s">
        <v>324</v>
      </c>
      <c r="M510" s="42" t="s">
        <v>323</v>
      </c>
      <c r="N510" s="42"/>
    </row>
    <row r="511" spans="1:14" ht="15" x14ac:dyDescent="0.25">
      <c r="A511" s="5"/>
      <c r="M511" s="42"/>
      <c r="N511" s="42"/>
    </row>
    <row r="512" spans="1:14" ht="15" x14ac:dyDescent="0.25">
      <c r="A512" s="5"/>
      <c r="M512" s="42"/>
      <c r="N512" s="42"/>
    </row>
    <row r="513" spans="1:14" ht="15" x14ac:dyDescent="0.25">
      <c r="A513" s="5"/>
      <c r="M513" s="42"/>
      <c r="N513" s="42"/>
    </row>
    <row r="515" spans="1:14" x14ac:dyDescent="0.2">
      <c r="A515" s="1" t="s">
        <v>2</v>
      </c>
      <c r="C515" s="1">
        <v>2019</v>
      </c>
      <c r="D515" s="1">
        <v>2020</v>
      </c>
      <c r="E515" s="1">
        <v>2021</v>
      </c>
      <c r="F515" s="1">
        <v>2022</v>
      </c>
      <c r="G515" s="1">
        <v>2023</v>
      </c>
      <c r="H515" s="1">
        <v>2024</v>
      </c>
      <c r="I515" s="1">
        <v>2025</v>
      </c>
      <c r="J515" s="1">
        <v>2026</v>
      </c>
      <c r="K515" s="1">
        <v>2027</v>
      </c>
      <c r="L515" s="1">
        <v>2028</v>
      </c>
      <c r="M515" s="4" t="s">
        <v>14</v>
      </c>
      <c r="N515" s="4" t="s">
        <v>15</v>
      </c>
    </row>
    <row r="517" spans="1:14" x14ac:dyDescent="0.2">
      <c r="A517" s="1" t="s">
        <v>261</v>
      </c>
    </row>
    <row r="518" spans="1:14" x14ac:dyDescent="0.2">
      <c r="B518" s="1" t="s">
        <v>32</v>
      </c>
      <c r="C518" s="1">
        <v>0</v>
      </c>
      <c r="D518" s="15">
        <v>-0.6</v>
      </c>
      <c r="E518" s="15">
        <v>-2</v>
      </c>
      <c r="F518" s="15">
        <v>-3.4</v>
      </c>
      <c r="G518" s="15">
        <v>-4.3</v>
      </c>
      <c r="H518" s="15">
        <v>-4.7</v>
      </c>
      <c r="I518" s="15">
        <v>-4.9000000000000004</v>
      </c>
      <c r="J518" s="15">
        <v>-5</v>
      </c>
      <c r="K518" s="15">
        <v>-5.2</v>
      </c>
      <c r="L518" s="15">
        <v>-5.3</v>
      </c>
      <c r="M518" s="15">
        <v>-10.3</v>
      </c>
      <c r="N518" s="15">
        <v>-35.4</v>
      </c>
    </row>
    <row r="519" spans="1:14" x14ac:dyDescent="0.2">
      <c r="B519" s="1" t="s">
        <v>33</v>
      </c>
      <c r="C519" s="1">
        <v>0</v>
      </c>
      <c r="D519" s="15">
        <v>-0.6</v>
      </c>
      <c r="E519" s="15">
        <v>-1.9</v>
      </c>
      <c r="F519" s="15">
        <v>-3.3</v>
      </c>
      <c r="G519" s="15">
        <v>-4.3</v>
      </c>
      <c r="H519" s="15">
        <v>-4.7</v>
      </c>
      <c r="I519" s="15">
        <v>-4.8</v>
      </c>
      <c r="J519" s="15">
        <v>-5</v>
      </c>
      <c r="K519" s="15">
        <v>-5.2</v>
      </c>
      <c r="L519" s="15">
        <v>-5.3</v>
      </c>
      <c r="M519" s="15">
        <v>-10.199999999999999</v>
      </c>
      <c r="N519" s="15">
        <v>-35.200000000000003</v>
      </c>
    </row>
    <row r="522" spans="1:14" x14ac:dyDescent="0.2">
      <c r="A522" s="1" t="s">
        <v>8</v>
      </c>
    </row>
    <row r="523" spans="1:14" x14ac:dyDescent="0.2">
      <c r="A523" s="33" t="str">
        <f ca="1">HYPERLINK("#"&amp;CELL("address", Contents!A85), "Back to Table of Contents")</f>
        <v>Back to Table of Contents</v>
      </c>
    </row>
    <row r="525" spans="1:14" ht="15" x14ac:dyDescent="0.25">
      <c r="A525" s="5" t="s">
        <v>78</v>
      </c>
    </row>
    <row r="526" spans="1:14" ht="15" x14ac:dyDescent="0.25">
      <c r="A526" s="5" t="s">
        <v>325</v>
      </c>
      <c r="M526" s="42" t="s">
        <v>326</v>
      </c>
      <c r="N526" s="42"/>
    </row>
    <row r="527" spans="1:14" ht="15" x14ac:dyDescent="0.25">
      <c r="A527" s="5"/>
      <c r="M527" s="42"/>
      <c r="N527" s="42"/>
    </row>
    <row r="529" spans="1:14" x14ac:dyDescent="0.2">
      <c r="A529" s="1" t="s">
        <v>2</v>
      </c>
      <c r="C529" s="1">
        <v>2019</v>
      </c>
      <c r="D529" s="1">
        <v>2020</v>
      </c>
      <c r="E529" s="1">
        <v>2021</v>
      </c>
      <c r="F529" s="1">
        <v>2022</v>
      </c>
      <c r="G529" s="1">
        <v>2023</v>
      </c>
      <c r="H529" s="1">
        <v>2024</v>
      </c>
      <c r="I529" s="1">
        <v>2025</v>
      </c>
      <c r="J529" s="1">
        <v>2026</v>
      </c>
      <c r="K529" s="1">
        <v>2027</v>
      </c>
      <c r="L529" s="1">
        <v>2028</v>
      </c>
      <c r="M529" s="4" t="s">
        <v>14</v>
      </c>
      <c r="N529" s="4" t="s">
        <v>15</v>
      </c>
    </row>
    <row r="531" spans="1:14" x14ac:dyDescent="0.2">
      <c r="C531" s="41" t="s">
        <v>327</v>
      </c>
      <c r="D531" s="41"/>
      <c r="E531" s="41"/>
      <c r="F531" s="41"/>
      <c r="G531" s="41"/>
      <c r="H531" s="41"/>
      <c r="I531" s="41"/>
      <c r="J531" s="41"/>
      <c r="K531" s="41"/>
      <c r="L531" s="41"/>
      <c r="M531" s="41"/>
      <c r="N531" s="41"/>
    </row>
    <row r="532" spans="1:14" x14ac:dyDescent="0.2">
      <c r="A532" s="1" t="s">
        <v>261</v>
      </c>
    </row>
    <row r="533" spans="1:14" x14ac:dyDescent="0.2">
      <c r="B533" s="1" t="s">
        <v>32</v>
      </c>
      <c r="C533" s="4">
        <v>0</v>
      </c>
      <c r="D533" s="14">
        <v>-0.1</v>
      </c>
      <c r="E533" s="14">
        <v>-0.2</v>
      </c>
      <c r="F533" s="14">
        <v>-0.2</v>
      </c>
      <c r="G533" s="14">
        <v>-0.2</v>
      </c>
      <c r="H533" s="14">
        <v>-0.2</v>
      </c>
      <c r="I533" s="14">
        <v>-0.2</v>
      </c>
      <c r="J533" s="14">
        <v>-0.2</v>
      </c>
      <c r="K533" s="14">
        <v>-0.2</v>
      </c>
      <c r="L533" s="14">
        <v>-0.2</v>
      </c>
      <c r="M533" s="14">
        <v>-0.6</v>
      </c>
      <c r="N533" s="14">
        <v>-1.5</v>
      </c>
    </row>
    <row r="534" spans="1:14" x14ac:dyDescent="0.2">
      <c r="B534" s="1" t="s">
        <v>33</v>
      </c>
      <c r="C534" s="4">
        <v>0</v>
      </c>
      <c r="D534" s="4" t="s">
        <v>5</v>
      </c>
      <c r="E534" s="14">
        <v>-0.1</v>
      </c>
      <c r="F534" s="14">
        <v>-0.1</v>
      </c>
      <c r="G534" s="14">
        <v>-0.1</v>
      </c>
      <c r="H534" s="14">
        <v>-0.2</v>
      </c>
      <c r="I534" s="14">
        <v>-0.2</v>
      </c>
      <c r="J534" s="14">
        <v>-0.2</v>
      </c>
      <c r="K534" s="14">
        <v>-0.2</v>
      </c>
      <c r="L534" s="14">
        <v>-0.2</v>
      </c>
      <c r="M534" s="14">
        <v>-0.3</v>
      </c>
      <c r="N534" s="14">
        <v>-1.2</v>
      </c>
    </row>
    <row r="535" spans="1:14" x14ac:dyDescent="0.2">
      <c r="C535" s="41" t="s">
        <v>328</v>
      </c>
      <c r="D535" s="41"/>
      <c r="E535" s="41"/>
      <c r="F535" s="41"/>
      <c r="G535" s="41"/>
      <c r="H535" s="41"/>
      <c r="I535" s="41"/>
      <c r="J535" s="41"/>
      <c r="K535" s="41"/>
      <c r="L535" s="41"/>
      <c r="M535" s="41"/>
      <c r="N535" s="41"/>
    </row>
    <row r="536" spans="1:14" x14ac:dyDescent="0.2">
      <c r="A536" s="1" t="s">
        <v>261</v>
      </c>
    </row>
    <row r="537" spans="1:14" x14ac:dyDescent="0.2">
      <c r="B537" s="1" t="s">
        <v>32</v>
      </c>
      <c r="C537" s="1">
        <v>0</v>
      </c>
      <c r="D537" s="15">
        <v>-0.9</v>
      </c>
      <c r="E537" s="15">
        <v>-1.8</v>
      </c>
      <c r="F537" s="15">
        <v>-1.9</v>
      </c>
      <c r="G537" s="15">
        <v>-1.9</v>
      </c>
      <c r="H537" s="15">
        <v>-1.9</v>
      </c>
      <c r="I537" s="15">
        <v>-2</v>
      </c>
      <c r="J537" s="15">
        <v>-2.1</v>
      </c>
      <c r="K537" s="15">
        <v>-2.1</v>
      </c>
      <c r="L537" s="15">
        <v>-2.2000000000000002</v>
      </c>
      <c r="M537" s="15">
        <v>-6.4</v>
      </c>
      <c r="N537" s="15">
        <v>-16.7</v>
      </c>
    </row>
    <row r="538" spans="1:14" x14ac:dyDescent="0.2">
      <c r="B538" s="1" t="s">
        <v>33</v>
      </c>
      <c r="C538" s="1">
        <v>0</v>
      </c>
      <c r="D538" s="15">
        <v>-0.1</v>
      </c>
      <c r="E538" s="15">
        <v>-0.7</v>
      </c>
      <c r="F538" s="15">
        <v>-1.4</v>
      </c>
      <c r="G538" s="15">
        <v>-1.8</v>
      </c>
      <c r="H538" s="15">
        <v>-1.9</v>
      </c>
      <c r="I538" s="15">
        <v>-1.9</v>
      </c>
      <c r="J538" s="15">
        <v>-2</v>
      </c>
      <c r="K538" s="15">
        <v>-2</v>
      </c>
      <c r="L538" s="15">
        <v>-2.1</v>
      </c>
      <c r="M538" s="15">
        <v>-4</v>
      </c>
      <c r="N538" s="15">
        <v>-14</v>
      </c>
    </row>
    <row r="539" spans="1:14" x14ac:dyDescent="0.2">
      <c r="C539" s="41" t="s">
        <v>329</v>
      </c>
      <c r="D539" s="41"/>
      <c r="E539" s="41"/>
      <c r="F539" s="41"/>
      <c r="G539" s="41"/>
      <c r="H539" s="41"/>
      <c r="I539" s="41"/>
      <c r="J539" s="41"/>
      <c r="K539" s="41"/>
      <c r="L539" s="41"/>
      <c r="M539" s="41"/>
      <c r="N539" s="41"/>
    </row>
    <row r="540" spans="1:14" x14ac:dyDescent="0.2">
      <c r="A540" s="1" t="s">
        <v>261</v>
      </c>
    </row>
    <row r="541" spans="1:14" x14ac:dyDescent="0.2">
      <c r="B541" s="1" t="s">
        <v>32</v>
      </c>
      <c r="C541" s="4">
        <v>0</v>
      </c>
      <c r="D541" s="14">
        <v>-0.8</v>
      </c>
      <c r="E541" s="14">
        <v>-1.6</v>
      </c>
      <c r="F541" s="14">
        <v>-1.7</v>
      </c>
      <c r="G541" s="14">
        <v>-1.7</v>
      </c>
      <c r="H541" s="14">
        <v>-1.7</v>
      </c>
      <c r="I541" s="14">
        <v>-1.8</v>
      </c>
      <c r="J541" s="14">
        <v>-1.8</v>
      </c>
      <c r="K541" s="14">
        <v>-1.8</v>
      </c>
      <c r="L541" s="14">
        <v>-1.9</v>
      </c>
      <c r="M541" s="14">
        <v>-5.8</v>
      </c>
      <c r="N541" s="14">
        <v>-14.8</v>
      </c>
    </row>
    <row r="542" spans="1:14" x14ac:dyDescent="0.2">
      <c r="B542" s="1" t="s">
        <v>33</v>
      </c>
      <c r="C542" s="4">
        <v>0</v>
      </c>
      <c r="D542" s="4" t="s">
        <v>5</v>
      </c>
      <c r="E542" s="14">
        <v>-0.2</v>
      </c>
      <c r="F542" s="14">
        <v>-0.7</v>
      </c>
      <c r="G542" s="14">
        <v>-1.3</v>
      </c>
      <c r="H542" s="14">
        <v>-1.6</v>
      </c>
      <c r="I542" s="14">
        <v>-1.7</v>
      </c>
      <c r="J542" s="14">
        <v>-1.7</v>
      </c>
      <c r="K542" s="14">
        <v>-1.8</v>
      </c>
      <c r="L542" s="14">
        <v>-1.8</v>
      </c>
      <c r="M542" s="14">
        <v>-2.2000000000000002</v>
      </c>
      <c r="N542" s="14">
        <v>-10.7</v>
      </c>
    </row>
    <row r="543" spans="1:14" x14ac:dyDescent="0.2">
      <c r="C543" s="41" t="s">
        <v>330</v>
      </c>
      <c r="D543" s="41"/>
      <c r="E543" s="41"/>
      <c r="F543" s="41"/>
      <c r="G543" s="41"/>
      <c r="H543" s="41"/>
      <c r="I543" s="41"/>
      <c r="J543" s="41"/>
      <c r="K543" s="41"/>
      <c r="L543" s="41"/>
      <c r="M543" s="41"/>
      <c r="N543" s="41"/>
    </row>
    <row r="544" spans="1:14" x14ac:dyDescent="0.2">
      <c r="A544" s="1" t="s">
        <v>261</v>
      </c>
    </row>
    <row r="545" spans="1:14" x14ac:dyDescent="0.2">
      <c r="B545" s="1" t="s">
        <v>32</v>
      </c>
      <c r="C545" s="4">
        <v>0</v>
      </c>
      <c r="D545" s="14">
        <v>-0.4</v>
      </c>
      <c r="E545" s="14">
        <v>-0.7</v>
      </c>
      <c r="F545" s="14">
        <v>-0.8</v>
      </c>
      <c r="G545" s="14">
        <v>-0.8</v>
      </c>
      <c r="H545" s="14">
        <v>-0.8</v>
      </c>
      <c r="I545" s="14">
        <v>-0.8</v>
      </c>
      <c r="J545" s="14">
        <v>-0.8</v>
      </c>
      <c r="K545" s="14">
        <v>-0.8</v>
      </c>
      <c r="L545" s="14">
        <v>-0.9</v>
      </c>
      <c r="M545" s="14">
        <v>-2.6</v>
      </c>
      <c r="N545" s="14">
        <v>-6.8</v>
      </c>
    </row>
    <row r="546" spans="1:14" x14ac:dyDescent="0.2">
      <c r="B546" s="1" t="s">
        <v>33</v>
      </c>
      <c r="C546" s="4">
        <v>0</v>
      </c>
      <c r="D546" s="4" t="s">
        <v>5</v>
      </c>
      <c r="E546" s="14">
        <v>-0.2</v>
      </c>
      <c r="F546" s="14">
        <v>-0.6</v>
      </c>
      <c r="G546" s="14">
        <v>-0.7</v>
      </c>
      <c r="H546" s="14">
        <v>-0.8</v>
      </c>
      <c r="I546" s="14">
        <v>-0.8</v>
      </c>
      <c r="J546" s="14">
        <v>-0.8</v>
      </c>
      <c r="K546" s="14">
        <v>-0.8</v>
      </c>
      <c r="L546" s="14">
        <v>-0.8</v>
      </c>
      <c r="M546" s="14">
        <v>-1.5</v>
      </c>
      <c r="N546" s="14">
        <v>-5.5</v>
      </c>
    </row>
    <row r="547" spans="1:14" x14ac:dyDescent="0.2">
      <c r="C547" s="41" t="s">
        <v>331</v>
      </c>
      <c r="D547" s="41"/>
      <c r="E547" s="41"/>
      <c r="F547" s="41"/>
      <c r="G547" s="41"/>
      <c r="H547" s="41"/>
      <c r="I547" s="41"/>
      <c r="J547" s="41"/>
      <c r="K547" s="41"/>
      <c r="L547" s="41"/>
      <c r="M547" s="41"/>
      <c r="N547" s="41"/>
    </row>
    <row r="548" spans="1:14" x14ac:dyDescent="0.2">
      <c r="A548" s="1" t="s">
        <v>261</v>
      </c>
    </row>
    <row r="549" spans="1:14" x14ac:dyDescent="0.2">
      <c r="B549" s="1" t="s">
        <v>32</v>
      </c>
      <c r="C549" s="1">
        <v>0</v>
      </c>
      <c r="D549" s="15">
        <v>-0.7</v>
      </c>
      <c r="E549" s="15">
        <v>-1.5</v>
      </c>
      <c r="F549" s="15">
        <v>-1.5</v>
      </c>
      <c r="G549" s="15">
        <v>-1.5</v>
      </c>
      <c r="H549" s="15">
        <v>-1.6</v>
      </c>
      <c r="I549" s="15">
        <v>-1.6</v>
      </c>
      <c r="J549" s="15">
        <v>-1.6</v>
      </c>
      <c r="K549" s="15">
        <v>-1.7</v>
      </c>
      <c r="L549" s="15">
        <v>-1.7</v>
      </c>
      <c r="M549" s="15">
        <v>-5.2</v>
      </c>
      <c r="N549" s="15">
        <v>-13.4</v>
      </c>
    </row>
    <row r="550" spans="1:14" x14ac:dyDescent="0.2">
      <c r="B550" s="1" t="s">
        <v>33</v>
      </c>
      <c r="C550" s="1">
        <v>0</v>
      </c>
      <c r="D550" s="15">
        <v>-0.1</v>
      </c>
      <c r="E550" s="15">
        <v>-0.5</v>
      </c>
      <c r="F550" s="15">
        <v>-0.9</v>
      </c>
      <c r="G550" s="15">
        <v>-1.2</v>
      </c>
      <c r="H550" s="15">
        <v>-1.4</v>
      </c>
      <c r="I550" s="15">
        <v>-1.5</v>
      </c>
      <c r="J550" s="15">
        <v>-1.6</v>
      </c>
      <c r="K550" s="15">
        <v>-1.6</v>
      </c>
      <c r="L550" s="15">
        <v>-1.6</v>
      </c>
      <c r="M550" s="15">
        <v>-2.7</v>
      </c>
      <c r="N550" s="15">
        <v>-10.5</v>
      </c>
    </row>
    <row r="551" spans="1:14" x14ac:dyDescent="0.2">
      <c r="C551" s="41" t="s">
        <v>149</v>
      </c>
      <c r="D551" s="41"/>
      <c r="E551" s="41"/>
      <c r="F551" s="41"/>
      <c r="G551" s="41"/>
      <c r="H551" s="41"/>
      <c r="I551" s="41"/>
      <c r="J551" s="41"/>
      <c r="K551" s="41"/>
      <c r="L551" s="41"/>
      <c r="M551" s="41"/>
      <c r="N551" s="41"/>
    </row>
    <row r="552" spans="1:14" x14ac:dyDescent="0.2">
      <c r="A552" s="1" t="s">
        <v>261</v>
      </c>
    </row>
    <row r="553" spans="1:14" x14ac:dyDescent="0.2">
      <c r="B553" s="1" t="s">
        <v>32</v>
      </c>
      <c r="C553" s="1">
        <v>0</v>
      </c>
      <c r="D553" s="15">
        <v>-2.8</v>
      </c>
      <c r="E553" s="15">
        <v>-5.8</v>
      </c>
      <c r="F553" s="15">
        <v>-5.9</v>
      </c>
      <c r="G553" s="15">
        <v>-6.1</v>
      </c>
      <c r="H553" s="15">
        <v>-6.2</v>
      </c>
      <c r="I553" s="15">
        <v>-6.4</v>
      </c>
      <c r="J553" s="15">
        <v>-6.5</v>
      </c>
      <c r="K553" s="15">
        <v>-6.7</v>
      </c>
      <c r="L553" s="15">
        <v>-6.8</v>
      </c>
      <c r="M553" s="15">
        <v>-20.7</v>
      </c>
      <c r="N553" s="15">
        <v>-53.2</v>
      </c>
    </row>
    <row r="554" spans="1:14" x14ac:dyDescent="0.2">
      <c r="B554" s="1" t="s">
        <v>33</v>
      </c>
      <c r="C554" s="1">
        <v>0</v>
      </c>
      <c r="D554" s="15">
        <v>-0.3</v>
      </c>
      <c r="E554" s="15">
        <v>-1.7</v>
      </c>
      <c r="F554" s="15">
        <v>-3.7</v>
      </c>
      <c r="G554" s="15">
        <v>-5.0999999999999996</v>
      </c>
      <c r="H554" s="15">
        <v>-5.8</v>
      </c>
      <c r="I554" s="15">
        <v>-6.1</v>
      </c>
      <c r="J554" s="15">
        <v>-6.2</v>
      </c>
      <c r="K554" s="15">
        <v>-6.4</v>
      </c>
      <c r="L554" s="15">
        <v>-6.5</v>
      </c>
      <c r="M554" s="15">
        <v>-10.8</v>
      </c>
      <c r="N554" s="15">
        <v>-41.9</v>
      </c>
    </row>
    <row r="557" spans="1:14" x14ac:dyDescent="0.2">
      <c r="A557" s="1" t="s">
        <v>8</v>
      </c>
    </row>
    <row r="558" spans="1:14" x14ac:dyDescent="0.2">
      <c r="A558" s="1" t="s">
        <v>9</v>
      </c>
    </row>
    <row r="559" spans="1:14" x14ac:dyDescent="0.2">
      <c r="A559" s="33" t="str">
        <f ca="1">HYPERLINK("#"&amp;CELL("address", Contents!A86), "Back to Table of Contents")</f>
        <v>Back to Table of Contents</v>
      </c>
    </row>
    <row r="561" spans="1:14" ht="15" x14ac:dyDescent="0.25">
      <c r="A561" s="5" t="s">
        <v>79</v>
      </c>
    </row>
    <row r="562" spans="1:14" ht="15" x14ac:dyDescent="0.25">
      <c r="A562" s="5" t="s">
        <v>332</v>
      </c>
      <c r="M562" s="42" t="s">
        <v>333</v>
      </c>
      <c r="N562" s="42"/>
    </row>
    <row r="563" spans="1:14" ht="15" x14ac:dyDescent="0.25">
      <c r="A563" s="5"/>
      <c r="M563" s="42"/>
      <c r="N563" s="42"/>
    </row>
    <row r="564" spans="1:14" ht="15" x14ac:dyDescent="0.25">
      <c r="A564" s="5"/>
      <c r="M564" s="42"/>
      <c r="N564" s="42"/>
    </row>
    <row r="566" spans="1:14" x14ac:dyDescent="0.2">
      <c r="A566" s="1" t="s">
        <v>2</v>
      </c>
      <c r="C566" s="1">
        <v>2019</v>
      </c>
      <c r="D566" s="1">
        <v>2020</v>
      </c>
      <c r="E566" s="1">
        <v>2021</v>
      </c>
      <c r="F566" s="1">
        <v>2022</v>
      </c>
      <c r="G566" s="1">
        <v>2023</v>
      </c>
      <c r="H566" s="1">
        <v>2024</v>
      </c>
      <c r="I566" s="1">
        <v>2025</v>
      </c>
      <c r="J566" s="1">
        <v>2026</v>
      </c>
      <c r="K566" s="1">
        <v>2027</v>
      </c>
      <c r="L566" s="1">
        <v>2028</v>
      </c>
      <c r="M566" s="4" t="s">
        <v>14</v>
      </c>
      <c r="N566" s="4" t="s">
        <v>15</v>
      </c>
    </row>
    <row r="568" spans="1:14" x14ac:dyDescent="0.2">
      <c r="A568" s="1" t="s">
        <v>31</v>
      </c>
    </row>
    <row r="569" spans="1:14" x14ac:dyDescent="0.2">
      <c r="B569" s="1" t="s">
        <v>334</v>
      </c>
      <c r="C569" s="4">
        <v>0</v>
      </c>
      <c r="D569" s="14">
        <v>-1</v>
      </c>
      <c r="E569" s="14">
        <v>-2</v>
      </c>
      <c r="F569" s="14">
        <v>-2.1</v>
      </c>
      <c r="G569" s="14">
        <v>-2.1</v>
      </c>
      <c r="H569" s="14">
        <v>-2.1</v>
      </c>
      <c r="I569" s="14">
        <v>-2.2000000000000002</v>
      </c>
      <c r="J569" s="14">
        <v>-2.2000000000000002</v>
      </c>
      <c r="K569" s="14">
        <v>-2.2999999999999998</v>
      </c>
      <c r="L569" s="14">
        <v>-2.2999999999999998</v>
      </c>
      <c r="M569" s="14">
        <v>-7.1</v>
      </c>
      <c r="N569" s="14">
        <v>-18.399999999999999</v>
      </c>
    </row>
    <row r="570" spans="1:14" x14ac:dyDescent="0.2">
      <c r="B570" s="1" t="s">
        <v>32</v>
      </c>
      <c r="C570" s="4">
        <v>0</v>
      </c>
      <c r="D570" s="14">
        <v>-0.5</v>
      </c>
      <c r="E570" s="14">
        <v>-0.9</v>
      </c>
      <c r="F570" s="14">
        <v>-1</v>
      </c>
      <c r="G570" s="14">
        <v>-1</v>
      </c>
      <c r="H570" s="14">
        <v>-1</v>
      </c>
      <c r="I570" s="14">
        <v>-1</v>
      </c>
      <c r="J570" s="14">
        <v>-1.1000000000000001</v>
      </c>
      <c r="K570" s="14">
        <v>-1.1000000000000001</v>
      </c>
      <c r="L570" s="14">
        <v>-1.1000000000000001</v>
      </c>
      <c r="M570" s="14">
        <v>-3.4</v>
      </c>
      <c r="N570" s="14">
        <v>-8.6</v>
      </c>
    </row>
    <row r="571" spans="1:14" x14ac:dyDescent="0.2">
      <c r="B571" s="1" t="s">
        <v>33</v>
      </c>
      <c r="C571" s="4">
        <v>0</v>
      </c>
      <c r="D571" s="14">
        <v>-0.4</v>
      </c>
      <c r="E571" s="14">
        <v>-1.1000000000000001</v>
      </c>
      <c r="F571" s="14">
        <v>-1.3</v>
      </c>
      <c r="G571" s="14">
        <v>-1.4</v>
      </c>
      <c r="H571" s="14">
        <v>-1.5</v>
      </c>
      <c r="I571" s="14">
        <v>-1.5</v>
      </c>
      <c r="J571" s="14">
        <v>-1.6</v>
      </c>
      <c r="K571" s="14">
        <v>-1.6</v>
      </c>
      <c r="L571" s="14">
        <v>-1.6</v>
      </c>
      <c r="M571" s="14">
        <v>-4.3</v>
      </c>
      <c r="N571" s="14">
        <v>-12.1</v>
      </c>
    </row>
    <row r="572" spans="1:14" x14ac:dyDescent="0.2">
      <c r="A572" s="1" t="s">
        <v>208</v>
      </c>
      <c r="C572" s="4">
        <v>0</v>
      </c>
      <c r="D572" s="4" t="s">
        <v>5</v>
      </c>
      <c r="E572" s="4" t="s">
        <v>5</v>
      </c>
      <c r="F572" s="4" t="s">
        <v>5</v>
      </c>
      <c r="G572" s="4" t="s">
        <v>5</v>
      </c>
      <c r="H572" s="4" t="s">
        <v>5</v>
      </c>
      <c r="I572" s="4" t="s">
        <v>5</v>
      </c>
      <c r="J572" s="4" t="s">
        <v>5</v>
      </c>
      <c r="K572" s="4" t="s">
        <v>5</v>
      </c>
      <c r="L572" s="4" t="s">
        <v>5</v>
      </c>
      <c r="M572" s="14">
        <v>-0.1</v>
      </c>
      <c r="N572" s="14">
        <v>-0.3</v>
      </c>
    </row>
    <row r="575" spans="1:14" x14ac:dyDescent="0.2">
      <c r="A575" s="1" t="s">
        <v>8</v>
      </c>
    </row>
    <row r="576" spans="1:14" x14ac:dyDescent="0.2">
      <c r="A576" s="40" t="s">
        <v>335</v>
      </c>
      <c r="B576" s="40"/>
      <c r="C576" s="40"/>
      <c r="D576" s="40"/>
      <c r="E576" s="40"/>
      <c r="F576" s="40"/>
      <c r="G576" s="40"/>
      <c r="H576" s="40"/>
      <c r="I576" s="40"/>
      <c r="J576" s="40"/>
      <c r="K576" s="40"/>
      <c r="L576" s="40"/>
      <c r="M576" s="40"/>
      <c r="N576" s="40"/>
    </row>
    <row r="577" spans="1:14" x14ac:dyDescent="0.2">
      <c r="A577" s="40"/>
      <c r="B577" s="40"/>
      <c r="C577" s="40"/>
      <c r="D577" s="40"/>
      <c r="E577" s="40"/>
      <c r="F577" s="40"/>
      <c r="G577" s="40"/>
      <c r="H577" s="40"/>
      <c r="I577" s="40"/>
      <c r="J577" s="40"/>
      <c r="K577" s="40"/>
      <c r="L577" s="40"/>
      <c r="M577" s="40"/>
      <c r="N577" s="40"/>
    </row>
    <row r="578" spans="1:14" x14ac:dyDescent="0.2">
      <c r="A578" s="40"/>
      <c r="B578" s="40"/>
      <c r="C578" s="40"/>
      <c r="D578" s="40"/>
      <c r="E578" s="40"/>
      <c r="F578" s="40"/>
      <c r="G578" s="40"/>
      <c r="H578" s="40"/>
      <c r="I578" s="40"/>
      <c r="J578" s="40"/>
      <c r="K578" s="40"/>
      <c r="L578" s="40"/>
      <c r="M578" s="40"/>
      <c r="N578" s="40"/>
    </row>
    <row r="579" spans="1:14" x14ac:dyDescent="0.2">
      <c r="A579" s="1" t="s">
        <v>9</v>
      </c>
    </row>
    <row r="580" spans="1:14" x14ac:dyDescent="0.2">
      <c r="A580" s="33" t="str">
        <f ca="1">HYPERLINK("#"&amp;CELL("address", Contents!A87), "Back to Table of Contents")</f>
        <v>Back to Table of Contents</v>
      </c>
    </row>
  </sheetData>
  <mergeCells count="36">
    <mergeCell ref="A576:N578"/>
    <mergeCell ref="C543:N543"/>
    <mergeCell ref="C547:N547"/>
    <mergeCell ref="C551:N551"/>
    <mergeCell ref="M562:N564"/>
    <mergeCell ref="A388:N389"/>
    <mergeCell ref="C539:N539"/>
    <mergeCell ref="C423:N423"/>
    <mergeCell ref="C428:N428"/>
    <mergeCell ref="C464:N464"/>
    <mergeCell ref="C468:N468"/>
    <mergeCell ref="A489:N490"/>
    <mergeCell ref="C433:N433"/>
    <mergeCell ref="A441:N442"/>
    <mergeCell ref="M494:N497"/>
    <mergeCell ref="M510:N513"/>
    <mergeCell ref="M526:N527"/>
    <mergeCell ref="C531:N531"/>
    <mergeCell ref="C535:N535"/>
    <mergeCell ref="A371:N374"/>
    <mergeCell ref="C36:N36"/>
    <mergeCell ref="C126:N126"/>
    <mergeCell ref="C302:N302"/>
    <mergeCell ref="C306:N306"/>
    <mergeCell ref="C310:N310"/>
    <mergeCell ref="C314:N314"/>
    <mergeCell ref="C329:N329"/>
    <mergeCell ref="C333:N333"/>
    <mergeCell ref="C122:N122"/>
    <mergeCell ref="A182:N183"/>
    <mergeCell ref="C32:N32"/>
    <mergeCell ref="C16:N16"/>
    <mergeCell ref="C12:N12"/>
    <mergeCell ref="C337:N337"/>
    <mergeCell ref="A355:N357"/>
    <mergeCell ref="A280:N28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4"/>
  <sheetViews>
    <sheetView workbookViewId="0"/>
  </sheetViews>
  <sheetFormatPr defaultRowHeight="14.25" x14ac:dyDescent="0.2"/>
  <cols>
    <col min="1" max="1" width="5.7109375" style="1" customWidth="1"/>
    <col min="2" max="2" width="60" style="1" customWidth="1"/>
    <col min="3" max="12" width="9.140625" style="1"/>
    <col min="13" max="14" width="14" style="1" customWidth="1"/>
    <col min="15" max="16384" width="9.140625" style="1"/>
  </cols>
  <sheetData>
    <row r="1" spans="1:14" x14ac:dyDescent="0.2">
      <c r="A1" s="18" t="s">
        <v>467</v>
      </c>
      <c r="B1" s="18"/>
      <c r="C1" s="18"/>
      <c r="D1" s="18"/>
      <c r="E1" s="18"/>
      <c r="F1" s="18"/>
    </row>
    <row r="2" spans="1:14" x14ac:dyDescent="0.2">
      <c r="A2" s="20" t="str">
        <f>HYPERLINK("http://www.cbo.gov/publication/54667", "www.cbo.gov/publication/54667")</f>
        <v>www.cbo.gov/publication/54667</v>
      </c>
    </row>
    <row r="5" spans="1:14" ht="15" x14ac:dyDescent="0.25">
      <c r="A5" s="5" t="s">
        <v>471</v>
      </c>
    </row>
    <row r="7" spans="1:14" ht="15" x14ac:dyDescent="0.25">
      <c r="A7" s="5" t="s">
        <v>0</v>
      </c>
    </row>
    <row r="8" spans="1:14" ht="15" x14ac:dyDescent="0.25">
      <c r="A8" s="5" t="s">
        <v>336</v>
      </c>
    </row>
    <row r="9" spans="1:14" x14ac:dyDescent="0.2">
      <c r="A9" s="1" t="s">
        <v>2</v>
      </c>
      <c r="C9" s="1">
        <v>2019</v>
      </c>
      <c r="D9" s="1">
        <v>2020</v>
      </c>
      <c r="E9" s="1">
        <v>2021</v>
      </c>
      <c r="F9" s="1">
        <v>2022</v>
      </c>
      <c r="G9" s="1">
        <v>2023</v>
      </c>
      <c r="H9" s="1">
        <v>2024</v>
      </c>
      <c r="I9" s="1">
        <v>2025</v>
      </c>
      <c r="J9" s="1">
        <v>2026</v>
      </c>
      <c r="K9" s="1">
        <v>2027</v>
      </c>
      <c r="L9" s="1">
        <v>2028</v>
      </c>
      <c r="M9" s="4" t="s">
        <v>14</v>
      </c>
      <c r="N9" s="4" t="s">
        <v>15</v>
      </c>
    </row>
    <row r="11" spans="1:14" x14ac:dyDescent="0.2">
      <c r="A11" s="1" t="s">
        <v>337</v>
      </c>
    </row>
    <row r="12" spans="1:14" x14ac:dyDescent="0.2">
      <c r="B12" s="2" t="s">
        <v>338</v>
      </c>
      <c r="C12" s="15">
        <v>55.2</v>
      </c>
      <c r="D12" s="15">
        <v>82.5</v>
      </c>
      <c r="E12" s="15">
        <v>86.9</v>
      </c>
      <c r="F12" s="15">
        <v>91.4</v>
      </c>
      <c r="G12" s="15">
        <v>95.9</v>
      </c>
      <c r="H12" s="15">
        <v>100.4</v>
      </c>
      <c r="I12" s="15">
        <v>105.2</v>
      </c>
      <c r="J12" s="15">
        <v>95.3</v>
      </c>
      <c r="K12" s="15">
        <v>94.1</v>
      </c>
      <c r="L12" s="15">
        <v>98.5</v>
      </c>
      <c r="M12" s="15">
        <v>411.9</v>
      </c>
      <c r="N12" s="15">
        <v>905.4</v>
      </c>
    </row>
    <row r="13" spans="1:14" ht="28.5" x14ac:dyDescent="0.2">
      <c r="B13" s="2" t="s">
        <v>339</v>
      </c>
      <c r="C13" s="15">
        <v>13.5</v>
      </c>
      <c r="D13" s="15">
        <v>20.6</v>
      </c>
      <c r="E13" s="15">
        <v>22</v>
      </c>
      <c r="F13" s="15">
        <v>23.3</v>
      </c>
      <c r="G13" s="15">
        <v>24.7</v>
      </c>
      <c r="H13" s="15">
        <v>26</v>
      </c>
      <c r="I13" s="15">
        <v>27.5</v>
      </c>
      <c r="J13" s="15">
        <v>22.3</v>
      </c>
      <c r="K13" s="15">
        <v>20.9</v>
      </c>
      <c r="L13" s="15">
        <v>22.2</v>
      </c>
      <c r="M13" s="15">
        <v>104.1</v>
      </c>
      <c r="N13" s="15">
        <v>222.9</v>
      </c>
    </row>
    <row r="14" spans="1:14" ht="28.5" x14ac:dyDescent="0.2">
      <c r="B14" s="2" t="s">
        <v>340</v>
      </c>
      <c r="C14" s="15">
        <v>7.2</v>
      </c>
      <c r="D14" s="15">
        <v>11</v>
      </c>
      <c r="E14" s="15">
        <v>11.6</v>
      </c>
      <c r="F14" s="15">
        <v>12.3</v>
      </c>
      <c r="G14" s="15">
        <v>13</v>
      </c>
      <c r="H14" s="15">
        <v>13.7</v>
      </c>
      <c r="I14" s="15">
        <v>14.4</v>
      </c>
      <c r="J14" s="15">
        <v>13.2</v>
      </c>
      <c r="K14" s="15">
        <v>13.1</v>
      </c>
      <c r="L14" s="15">
        <v>13.9</v>
      </c>
      <c r="M14" s="15">
        <v>55.1</v>
      </c>
      <c r="N14" s="15">
        <v>123.4</v>
      </c>
    </row>
    <row r="17" spans="1:14" x14ac:dyDescent="0.2">
      <c r="A17" s="1" t="s">
        <v>341</v>
      </c>
    </row>
    <row r="18" spans="1:14" x14ac:dyDescent="0.2">
      <c r="A18" s="1" t="s">
        <v>342</v>
      </c>
    </row>
    <row r="19" spans="1:14" x14ac:dyDescent="0.2">
      <c r="A19" s="1" t="s">
        <v>343</v>
      </c>
    </row>
    <row r="20" spans="1:14" x14ac:dyDescent="0.2">
      <c r="A20" s="33" t="str">
        <f ca="1">HYPERLINK("#"&amp;CELL("address", Contents!A91), "Back to Table of Contents")</f>
        <v>Back to Table of Contents</v>
      </c>
    </row>
    <row r="22" spans="1:14" ht="15" x14ac:dyDescent="0.25">
      <c r="A22" s="5" t="s">
        <v>10</v>
      </c>
    </row>
    <row r="23" spans="1:14" ht="15" x14ac:dyDescent="0.25">
      <c r="A23" s="5" t="s">
        <v>344</v>
      </c>
    </row>
    <row r="24" spans="1:14" x14ac:dyDescent="0.2">
      <c r="A24" s="1" t="s">
        <v>2</v>
      </c>
      <c r="C24" s="1">
        <v>2019</v>
      </c>
      <c r="D24" s="1">
        <v>2020</v>
      </c>
      <c r="E24" s="1">
        <v>2021</v>
      </c>
      <c r="F24" s="1">
        <v>2022</v>
      </c>
      <c r="G24" s="1">
        <v>2023</v>
      </c>
      <c r="H24" s="1">
        <v>2024</v>
      </c>
      <c r="I24" s="1">
        <v>2025</v>
      </c>
      <c r="J24" s="1">
        <v>2026</v>
      </c>
      <c r="K24" s="1">
        <v>2027</v>
      </c>
      <c r="L24" s="1">
        <v>2028</v>
      </c>
      <c r="M24" s="4" t="s">
        <v>14</v>
      </c>
      <c r="N24" s="4" t="s">
        <v>15</v>
      </c>
    </row>
    <row r="26" spans="1:14" x14ac:dyDescent="0.2">
      <c r="A26" s="1" t="s">
        <v>337</v>
      </c>
    </row>
    <row r="27" spans="1:14" ht="28.5" x14ac:dyDescent="0.2">
      <c r="B27" s="2" t="s">
        <v>345</v>
      </c>
      <c r="C27" s="15">
        <v>1.8</v>
      </c>
      <c r="D27" s="15">
        <v>7.1</v>
      </c>
      <c r="E27" s="15">
        <v>7</v>
      </c>
      <c r="F27" s="15">
        <v>7.1</v>
      </c>
      <c r="G27" s="15">
        <v>7.4</v>
      </c>
      <c r="H27" s="15">
        <v>7.7</v>
      </c>
      <c r="I27" s="15">
        <v>7.8</v>
      </c>
      <c r="J27" s="15">
        <v>7.8</v>
      </c>
      <c r="K27" s="15">
        <v>7.9</v>
      </c>
      <c r="L27" s="15">
        <v>8.1999999999999993</v>
      </c>
      <c r="M27" s="15">
        <v>30.4</v>
      </c>
      <c r="N27" s="15">
        <v>69.599999999999994</v>
      </c>
    </row>
    <row r="28" spans="1:14" ht="28.5" x14ac:dyDescent="0.2">
      <c r="B28" s="2" t="s">
        <v>346</v>
      </c>
      <c r="C28" s="15">
        <v>1.9</v>
      </c>
      <c r="D28" s="15">
        <v>7.8</v>
      </c>
      <c r="E28" s="15">
        <v>7.8</v>
      </c>
      <c r="F28" s="15">
        <v>8</v>
      </c>
      <c r="G28" s="15">
        <v>8.3000000000000007</v>
      </c>
      <c r="H28" s="15">
        <v>8.6</v>
      </c>
      <c r="I28" s="15">
        <v>8.6999999999999993</v>
      </c>
      <c r="J28" s="15">
        <v>8.6</v>
      </c>
      <c r="K28" s="15">
        <v>7.9</v>
      </c>
      <c r="L28" s="15">
        <v>8.3000000000000007</v>
      </c>
      <c r="M28" s="15">
        <v>33.799999999999997</v>
      </c>
      <c r="N28" s="15">
        <v>75.900000000000006</v>
      </c>
    </row>
    <row r="29" spans="1:14" ht="28.5" x14ac:dyDescent="0.2">
      <c r="B29" s="2" t="s">
        <v>347</v>
      </c>
      <c r="C29" s="15">
        <v>2</v>
      </c>
      <c r="D29" s="15">
        <v>8.5</v>
      </c>
      <c r="E29" s="15">
        <v>8.5</v>
      </c>
      <c r="F29" s="15">
        <v>8.6999999999999993</v>
      </c>
      <c r="G29" s="15">
        <v>9</v>
      </c>
      <c r="H29" s="15">
        <v>9.3000000000000007</v>
      </c>
      <c r="I29" s="15">
        <v>9.5</v>
      </c>
      <c r="J29" s="15">
        <v>9.4</v>
      </c>
      <c r="K29" s="15">
        <v>8.1</v>
      </c>
      <c r="L29" s="15">
        <v>8.5</v>
      </c>
      <c r="M29" s="15">
        <v>36.700000000000003</v>
      </c>
      <c r="N29" s="15">
        <v>81.400000000000006</v>
      </c>
    </row>
    <row r="32" spans="1:14" x14ac:dyDescent="0.2">
      <c r="A32" s="1" t="s">
        <v>341</v>
      </c>
    </row>
    <row r="33" spans="1:14" x14ac:dyDescent="0.2">
      <c r="A33" s="1" t="s">
        <v>342</v>
      </c>
    </row>
    <row r="34" spans="1:14" x14ac:dyDescent="0.2">
      <c r="A34" s="33" t="str">
        <f ca="1">HYPERLINK("#"&amp;CELL("address", Contents!A92), "Back to Table of Contents")</f>
        <v>Back to Table of Contents</v>
      </c>
    </row>
    <row r="36" spans="1:14" ht="15" x14ac:dyDescent="0.25">
      <c r="A36" s="5" t="s">
        <v>51</v>
      </c>
    </row>
    <row r="37" spans="1:14" ht="15" x14ac:dyDescent="0.25">
      <c r="A37" s="5" t="s">
        <v>348</v>
      </c>
    </row>
    <row r="38" spans="1:14" x14ac:dyDescent="0.2">
      <c r="A38" s="1" t="s">
        <v>2</v>
      </c>
      <c r="C38" s="1">
        <v>2019</v>
      </c>
      <c r="D38" s="1">
        <v>2020</v>
      </c>
      <c r="E38" s="1">
        <v>2021</v>
      </c>
      <c r="F38" s="1">
        <v>2022</v>
      </c>
      <c r="G38" s="1">
        <v>2023</v>
      </c>
      <c r="H38" s="1">
        <v>2024</v>
      </c>
      <c r="I38" s="1">
        <v>2025</v>
      </c>
      <c r="J38" s="1">
        <v>2026</v>
      </c>
      <c r="K38" s="1">
        <v>2027</v>
      </c>
      <c r="L38" s="1">
        <v>2028</v>
      </c>
      <c r="M38" s="4" t="s">
        <v>14</v>
      </c>
      <c r="N38" s="4" t="s">
        <v>15</v>
      </c>
    </row>
    <row r="40" spans="1:14" x14ac:dyDescent="0.2">
      <c r="A40" s="1" t="s">
        <v>337</v>
      </c>
    </row>
    <row r="41" spans="1:14" x14ac:dyDescent="0.2">
      <c r="B41" s="2" t="s">
        <v>349</v>
      </c>
      <c r="C41" s="15">
        <v>10.7</v>
      </c>
      <c r="D41" s="15">
        <v>15.8</v>
      </c>
      <c r="E41" s="15">
        <v>16.600000000000001</v>
      </c>
      <c r="F41" s="15">
        <v>17.600000000000001</v>
      </c>
      <c r="G41" s="15">
        <v>18.5</v>
      </c>
      <c r="H41" s="15">
        <v>19.3</v>
      </c>
      <c r="I41" s="15">
        <v>20.5</v>
      </c>
      <c r="J41" s="15">
        <v>16.2</v>
      </c>
      <c r="K41" s="15">
        <v>14.7</v>
      </c>
      <c r="L41" s="15">
        <v>15.3</v>
      </c>
      <c r="M41" s="15">
        <v>79.2</v>
      </c>
      <c r="N41" s="15">
        <v>165.3</v>
      </c>
    </row>
    <row r="42" spans="1:14" ht="28.5" x14ac:dyDescent="0.2">
      <c r="B42" s="2" t="s">
        <v>350</v>
      </c>
      <c r="C42" s="15">
        <v>4.2</v>
      </c>
      <c r="D42" s="15">
        <v>6.2</v>
      </c>
      <c r="E42" s="15">
        <v>6.6</v>
      </c>
      <c r="F42" s="15">
        <v>7</v>
      </c>
      <c r="G42" s="15">
        <v>7.3</v>
      </c>
      <c r="H42" s="15">
        <v>7.8</v>
      </c>
      <c r="I42" s="15">
        <v>8.1999999999999993</v>
      </c>
      <c r="J42" s="15">
        <v>6.6</v>
      </c>
      <c r="K42" s="15">
        <v>6.1</v>
      </c>
      <c r="L42" s="15">
        <v>6.3</v>
      </c>
      <c r="M42" s="15">
        <v>31.3</v>
      </c>
      <c r="N42" s="15">
        <v>66.2</v>
      </c>
    </row>
    <row r="45" spans="1:14" x14ac:dyDescent="0.2">
      <c r="A45" s="1" t="s">
        <v>341</v>
      </c>
    </row>
    <row r="46" spans="1:14" x14ac:dyDescent="0.2">
      <c r="A46" s="1" t="s">
        <v>342</v>
      </c>
    </row>
    <row r="47" spans="1:14" x14ac:dyDescent="0.2">
      <c r="A47" s="33" t="str">
        <f ca="1">HYPERLINK("#"&amp;CELL("address", Contents!A93), "Back to Table of Contents")</f>
        <v>Back to Table of Contents</v>
      </c>
    </row>
    <row r="49" spans="1:14" ht="15" x14ac:dyDescent="0.25">
      <c r="A49" s="5" t="s">
        <v>52</v>
      </c>
    </row>
    <row r="50" spans="1:14" ht="15" x14ac:dyDescent="0.25">
      <c r="A50" s="5" t="s">
        <v>351</v>
      </c>
    </row>
    <row r="51" spans="1:14" x14ac:dyDescent="0.2">
      <c r="A51" s="1" t="s">
        <v>2</v>
      </c>
      <c r="C51" s="1">
        <v>2019</v>
      </c>
      <c r="D51" s="1">
        <v>2020</v>
      </c>
      <c r="E51" s="1">
        <v>2021</v>
      </c>
      <c r="F51" s="1">
        <v>2022</v>
      </c>
      <c r="G51" s="1">
        <v>2023</v>
      </c>
      <c r="H51" s="1">
        <v>2024</v>
      </c>
      <c r="I51" s="1">
        <v>2025</v>
      </c>
      <c r="J51" s="1">
        <v>2026</v>
      </c>
      <c r="K51" s="1">
        <v>2027</v>
      </c>
      <c r="L51" s="1">
        <v>2028</v>
      </c>
      <c r="M51" s="4" t="s">
        <v>14</v>
      </c>
      <c r="N51" s="4" t="s">
        <v>15</v>
      </c>
    </row>
    <row r="53" spans="1:14" x14ac:dyDescent="0.2">
      <c r="A53" s="1" t="s">
        <v>337</v>
      </c>
    </row>
    <row r="54" spans="1:14" ht="28.5" x14ac:dyDescent="0.2">
      <c r="B54" s="2" t="s">
        <v>352</v>
      </c>
      <c r="C54" s="15">
        <v>2.7</v>
      </c>
      <c r="D54" s="15">
        <v>13.6</v>
      </c>
      <c r="E54" s="15">
        <v>14.3</v>
      </c>
      <c r="F54" s="15">
        <v>15</v>
      </c>
      <c r="G54" s="15">
        <v>15.6</v>
      </c>
      <c r="H54" s="15">
        <v>16.100000000000001</v>
      </c>
      <c r="I54" s="15">
        <v>16.600000000000001</v>
      </c>
      <c r="J54" s="15">
        <v>19.600000000000001</v>
      </c>
      <c r="K54" s="15">
        <v>30.3</v>
      </c>
      <c r="L54" s="15">
        <v>31.7</v>
      </c>
      <c r="M54" s="15">
        <v>61.2</v>
      </c>
      <c r="N54" s="15">
        <v>175.6</v>
      </c>
    </row>
    <row r="55" spans="1:14" x14ac:dyDescent="0.2">
      <c r="B55" s="2" t="s">
        <v>353</v>
      </c>
      <c r="C55" s="15">
        <v>2.6</v>
      </c>
      <c r="D55" s="15">
        <v>13.1</v>
      </c>
      <c r="E55" s="15">
        <v>13.5</v>
      </c>
      <c r="F55" s="15">
        <v>14</v>
      </c>
      <c r="G55" s="15">
        <v>14.5</v>
      </c>
      <c r="H55" s="15">
        <v>14.9</v>
      </c>
      <c r="I55" s="15">
        <v>15.4</v>
      </c>
      <c r="J55" s="15">
        <v>16.600000000000001</v>
      </c>
      <c r="K55" s="15">
        <v>20.2</v>
      </c>
      <c r="L55" s="15">
        <v>20.9</v>
      </c>
      <c r="M55" s="15">
        <v>57.7</v>
      </c>
      <c r="N55" s="15">
        <v>145.69999999999999</v>
      </c>
    </row>
    <row r="58" spans="1:14" x14ac:dyDescent="0.2">
      <c r="A58" s="1" t="s">
        <v>341</v>
      </c>
    </row>
    <row r="59" spans="1:14" x14ac:dyDescent="0.2">
      <c r="A59" s="1" t="s">
        <v>342</v>
      </c>
    </row>
    <row r="60" spans="1:14" x14ac:dyDescent="0.2">
      <c r="A60" s="33" t="str">
        <f ca="1">HYPERLINK("#"&amp;CELL("address", Contents!A94), "Back to Table of Contents")</f>
        <v>Back to Table of Contents</v>
      </c>
    </row>
    <row r="62" spans="1:14" ht="15" x14ac:dyDescent="0.25">
      <c r="A62" s="5" t="s">
        <v>53</v>
      </c>
    </row>
    <row r="63" spans="1:14" ht="15" x14ac:dyDescent="0.25">
      <c r="A63" s="5" t="s">
        <v>354</v>
      </c>
    </row>
    <row r="64" spans="1:14" x14ac:dyDescent="0.2">
      <c r="A64" s="1" t="s">
        <v>2</v>
      </c>
      <c r="C64" s="1">
        <v>2019</v>
      </c>
      <c r="D64" s="1">
        <v>2020</v>
      </c>
      <c r="E64" s="1">
        <v>2021</v>
      </c>
      <c r="F64" s="1">
        <v>2022</v>
      </c>
      <c r="G64" s="1">
        <v>2023</v>
      </c>
      <c r="H64" s="1">
        <v>2024</v>
      </c>
      <c r="I64" s="1">
        <v>2025</v>
      </c>
      <c r="J64" s="1">
        <v>2026</v>
      </c>
      <c r="K64" s="1">
        <v>2027</v>
      </c>
      <c r="L64" s="1">
        <v>2028</v>
      </c>
      <c r="M64" s="4" t="s">
        <v>14</v>
      </c>
      <c r="N64" s="4" t="s">
        <v>15</v>
      </c>
    </row>
    <row r="66" spans="1:14" x14ac:dyDescent="0.2">
      <c r="A66" s="1" t="s">
        <v>337</v>
      </c>
      <c r="C66" s="17">
        <v>37.4</v>
      </c>
      <c r="D66" s="17">
        <v>71.7</v>
      </c>
      <c r="E66" s="17">
        <v>76.5</v>
      </c>
      <c r="F66" s="17">
        <v>80.900000000000006</v>
      </c>
      <c r="G66" s="17">
        <v>84.6</v>
      </c>
      <c r="H66" s="17">
        <v>87.7</v>
      </c>
      <c r="I66" s="17">
        <v>90.6</v>
      </c>
      <c r="J66" s="17">
        <v>201.1</v>
      </c>
      <c r="K66" s="17">
        <v>286.5</v>
      </c>
      <c r="L66" s="17">
        <v>295.10000000000002</v>
      </c>
      <c r="M66" s="17">
        <v>351.1</v>
      </c>
      <c r="N66" s="17">
        <v>1312</v>
      </c>
    </row>
    <row r="69" spans="1:14" x14ac:dyDescent="0.2">
      <c r="A69" s="1" t="s">
        <v>341</v>
      </c>
    </row>
    <row r="70" spans="1:14" x14ac:dyDescent="0.2">
      <c r="A70" s="1" t="s">
        <v>342</v>
      </c>
    </row>
    <row r="71" spans="1:14" x14ac:dyDescent="0.2">
      <c r="A71" s="33" t="str">
        <f ca="1">HYPERLINK("#"&amp;CELL("address", Contents!A95), "Back to Table of Contents")</f>
        <v>Back to Table of Contents</v>
      </c>
    </row>
    <row r="73" spans="1:14" ht="15" x14ac:dyDescent="0.25">
      <c r="A73" s="5" t="s">
        <v>54</v>
      </c>
    </row>
    <row r="74" spans="1:14" ht="15" x14ac:dyDescent="0.25">
      <c r="A74" s="5" t="s">
        <v>355</v>
      </c>
    </row>
    <row r="75" spans="1:14" x14ac:dyDescent="0.2">
      <c r="A75" s="1" t="s">
        <v>2</v>
      </c>
      <c r="C75" s="1">
        <v>2019</v>
      </c>
      <c r="D75" s="1">
        <v>2020</v>
      </c>
      <c r="E75" s="1">
        <v>2021</v>
      </c>
      <c r="F75" s="1">
        <v>2022</v>
      </c>
      <c r="G75" s="1">
        <v>2023</v>
      </c>
      <c r="H75" s="1">
        <v>2024</v>
      </c>
      <c r="I75" s="1">
        <v>2025</v>
      </c>
      <c r="J75" s="1">
        <v>2026</v>
      </c>
      <c r="K75" s="1">
        <v>2027</v>
      </c>
      <c r="L75" s="1">
        <v>2028</v>
      </c>
      <c r="M75" s="4" t="s">
        <v>14</v>
      </c>
      <c r="N75" s="4" t="s">
        <v>15</v>
      </c>
    </row>
    <row r="77" spans="1:14" x14ac:dyDescent="0.2">
      <c r="A77" s="1" t="s">
        <v>337</v>
      </c>
      <c r="C77" s="15">
        <v>1.4</v>
      </c>
      <c r="D77" s="15">
        <v>5.0999999999999996</v>
      </c>
      <c r="E77" s="15">
        <v>7</v>
      </c>
      <c r="F77" s="15">
        <v>8.6999999999999993</v>
      </c>
      <c r="G77" s="15">
        <v>10.3</v>
      </c>
      <c r="H77" s="15">
        <v>11.8</v>
      </c>
      <c r="I77" s="15">
        <v>13.3</v>
      </c>
      <c r="J77" s="15">
        <v>14.5</v>
      </c>
      <c r="K77" s="15">
        <v>15.6</v>
      </c>
      <c r="L77" s="15">
        <v>17.3</v>
      </c>
      <c r="M77" s="15">
        <v>32.5</v>
      </c>
      <c r="N77" s="15">
        <v>104.9</v>
      </c>
    </row>
    <row r="80" spans="1:14" x14ac:dyDescent="0.2">
      <c r="A80" s="1" t="s">
        <v>341</v>
      </c>
    </row>
    <row r="81" spans="1:14" x14ac:dyDescent="0.2">
      <c r="A81" s="1" t="s">
        <v>342</v>
      </c>
    </row>
    <row r="82" spans="1:14" x14ac:dyDescent="0.2">
      <c r="A82" s="33" t="str">
        <f ca="1">HYPERLINK("#"&amp;CELL("address", Contents!A96), "Back to Table of Contents")</f>
        <v>Back to Table of Contents</v>
      </c>
    </row>
    <row r="84" spans="1:14" ht="15" x14ac:dyDescent="0.25">
      <c r="A84" s="5" t="s">
        <v>16</v>
      </c>
    </row>
    <row r="85" spans="1:14" ht="15" x14ac:dyDescent="0.25">
      <c r="A85" s="5" t="s">
        <v>356</v>
      </c>
    </row>
    <row r="86" spans="1:14" x14ac:dyDescent="0.2">
      <c r="A86" s="1" t="s">
        <v>2</v>
      </c>
      <c r="C86" s="1">
        <v>2019</v>
      </c>
      <c r="D86" s="1">
        <v>2020</v>
      </c>
      <c r="E86" s="1">
        <v>2021</v>
      </c>
      <c r="F86" s="1">
        <v>2022</v>
      </c>
      <c r="G86" s="1">
        <v>2023</v>
      </c>
      <c r="H86" s="1">
        <v>2024</v>
      </c>
      <c r="I86" s="1">
        <v>2025</v>
      </c>
      <c r="J86" s="1">
        <v>2026</v>
      </c>
      <c r="K86" s="1">
        <v>2027</v>
      </c>
      <c r="L86" s="1">
        <v>2028</v>
      </c>
      <c r="M86" s="4" t="s">
        <v>14</v>
      </c>
      <c r="N86" s="4" t="s">
        <v>15</v>
      </c>
    </row>
    <row r="88" spans="1:14" x14ac:dyDescent="0.2">
      <c r="A88" s="1" t="s">
        <v>337</v>
      </c>
      <c r="C88" s="15">
        <v>0.1</v>
      </c>
      <c r="D88" s="15">
        <v>0.6</v>
      </c>
      <c r="E88" s="15">
        <v>1.3</v>
      </c>
      <c r="F88" s="15">
        <v>2</v>
      </c>
      <c r="G88" s="15">
        <v>2.7</v>
      </c>
      <c r="H88" s="15">
        <v>3.5</v>
      </c>
      <c r="I88" s="15">
        <v>4.3</v>
      </c>
      <c r="J88" s="15">
        <v>5.0999999999999996</v>
      </c>
      <c r="K88" s="15">
        <v>5.8</v>
      </c>
      <c r="L88" s="15">
        <v>6.5</v>
      </c>
      <c r="M88" s="15">
        <v>6.7</v>
      </c>
      <c r="N88" s="15">
        <v>31.8</v>
      </c>
    </row>
    <row r="91" spans="1:14" x14ac:dyDescent="0.2">
      <c r="A91" s="1" t="s">
        <v>341</v>
      </c>
    </row>
    <row r="92" spans="1:14" x14ac:dyDescent="0.2">
      <c r="A92" s="1" t="s">
        <v>342</v>
      </c>
    </row>
    <row r="93" spans="1:14" x14ac:dyDescent="0.2">
      <c r="A93" s="33" t="str">
        <f ca="1">HYPERLINK("#"&amp;CELL("address", Contents!A97), "Back to Table of Contents")</f>
        <v>Back to Table of Contents</v>
      </c>
    </row>
    <row r="95" spans="1:14" ht="15" x14ac:dyDescent="0.25">
      <c r="A95" s="5" t="s">
        <v>55</v>
      </c>
    </row>
    <row r="96" spans="1:14" ht="15" x14ac:dyDescent="0.25">
      <c r="A96" s="5" t="s">
        <v>357</v>
      </c>
    </row>
    <row r="97" spans="1:14" x14ac:dyDescent="0.2">
      <c r="A97" s="1" t="s">
        <v>2</v>
      </c>
      <c r="C97" s="1">
        <v>2019</v>
      </c>
      <c r="D97" s="1">
        <v>2020</v>
      </c>
      <c r="E97" s="1">
        <v>2021</v>
      </c>
      <c r="F97" s="1">
        <v>2022</v>
      </c>
      <c r="G97" s="1">
        <v>2023</v>
      </c>
      <c r="H97" s="1">
        <v>2024</v>
      </c>
      <c r="I97" s="1">
        <v>2025</v>
      </c>
      <c r="J97" s="1">
        <v>2026</v>
      </c>
      <c r="K97" s="1">
        <v>2027</v>
      </c>
      <c r="L97" s="1">
        <v>2028</v>
      </c>
      <c r="M97" s="4" t="s">
        <v>14</v>
      </c>
      <c r="N97" s="4" t="s">
        <v>15</v>
      </c>
    </row>
    <row r="99" spans="1:14" x14ac:dyDescent="0.2">
      <c r="A99" s="1" t="s">
        <v>337</v>
      </c>
      <c r="C99" s="15">
        <v>9.4</v>
      </c>
      <c r="D99" s="15">
        <v>15.4</v>
      </c>
      <c r="E99" s="15">
        <v>16.899999999999999</v>
      </c>
      <c r="F99" s="15">
        <v>18.399999999999999</v>
      </c>
      <c r="G99" s="15">
        <v>19.8</v>
      </c>
      <c r="H99" s="15">
        <v>21.1</v>
      </c>
      <c r="I99" s="15">
        <v>22.3</v>
      </c>
      <c r="J99" s="15">
        <v>23.8</v>
      </c>
      <c r="K99" s="15">
        <v>25.2</v>
      </c>
      <c r="L99" s="15">
        <v>26.6</v>
      </c>
      <c r="M99" s="15">
        <v>79.900000000000006</v>
      </c>
      <c r="N99" s="15">
        <v>198.9</v>
      </c>
    </row>
    <row r="102" spans="1:14" x14ac:dyDescent="0.2">
      <c r="A102" s="1" t="s">
        <v>341</v>
      </c>
    </row>
    <row r="103" spans="1:14" x14ac:dyDescent="0.2">
      <c r="A103" s="1" t="s">
        <v>342</v>
      </c>
    </row>
    <row r="104" spans="1:14" x14ac:dyDescent="0.2">
      <c r="A104" s="33" t="str">
        <f ca="1">HYPERLINK("#"&amp;CELL("address", Contents!A98), "Back to Table of Contents")</f>
        <v>Back to Table of Contents</v>
      </c>
    </row>
    <row r="106" spans="1:14" ht="15" x14ac:dyDescent="0.25">
      <c r="A106" s="5" t="s">
        <v>56</v>
      </c>
    </row>
    <row r="107" spans="1:14" ht="15" x14ac:dyDescent="0.25">
      <c r="A107" s="5" t="s">
        <v>358</v>
      </c>
    </row>
    <row r="108" spans="1:14" x14ac:dyDescent="0.2">
      <c r="A108" s="1" t="s">
        <v>2</v>
      </c>
      <c r="C108" s="1">
        <v>2019</v>
      </c>
      <c r="D108" s="1">
        <v>2020</v>
      </c>
      <c r="E108" s="1">
        <v>2021</v>
      </c>
      <c r="F108" s="1">
        <v>2022</v>
      </c>
      <c r="G108" s="1">
        <v>2023</v>
      </c>
      <c r="H108" s="1">
        <v>2024</v>
      </c>
      <c r="I108" s="1">
        <v>2025</v>
      </c>
      <c r="J108" s="1">
        <v>2026</v>
      </c>
      <c r="K108" s="1">
        <v>2027</v>
      </c>
      <c r="L108" s="1">
        <v>2028</v>
      </c>
      <c r="M108" s="4" t="s">
        <v>14</v>
      </c>
      <c r="N108" s="4" t="s">
        <v>15</v>
      </c>
    </row>
    <row r="110" spans="1:14" x14ac:dyDescent="0.2">
      <c r="A110" s="1" t="s">
        <v>337</v>
      </c>
      <c r="C110" s="15">
        <v>1</v>
      </c>
      <c r="D110" s="15">
        <v>1.4</v>
      </c>
      <c r="E110" s="15">
        <v>1.5</v>
      </c>
      <c r="F110" s="15">
        <v>1.4</v>
      </c>
      <c r="G110" s="15">
        <v>1.4</v>
      </c>
      <c r="H110" s="15">
        <v>1.4</v>
      </c>
      <c r="I110" s="15">
        <v>1.4</v>
      </c>
      <c r="J110" s="15">
        <v>1.4</v>
      </c>
      <c r="K110" s="15">
        <v>1.5</v>
      </c>
      <c r="L110" s="15">
        <v>1.5</v>
      </c>
      <c r="M110" s="15">
        <v>6.7</v>
      </c>
      <c r="N110" s="15">
        <v>14</v>
      </c>
    </row>
    <row r="113" spans="1:14" x14ac:dyDescent="0.2">
      <c r="A113" s="1" t="s">
        <v>341</v>
      </c>
    </row>
    <row r="114" spans="1:14" x14ac:dyDescent="0.2">
      <c r="A114" s="1" t="s">
        <v>342</v>
      </c>
    </row>
    <row r="115" spans="1:14" x14ac:dyDescent="0.2">
      <c r="A115" s="33" t="str">
        <f ca="1">HYPERLINK("#"&amp;CELL("address", Contents!A99), "Back to Table of Contents")</f>
        <v>Back to Table of Contents</v>
      </c>
    </row>
    <row r="117" spans="1:14" ht="15" x14ac:dyDescent="0.25">
      <c r="A117" s="5" t="s">
        <v>57</v>
      </c>
    </row>
    <row r="118" spans="1:14" ht="15" x14ac:dyDescent="0.25">
      <c r="A118" s="5" t="s">
        <v>359</v>
      </c>
    </row>
    <row r="119" spans="1:14" x14ac:dyDescent="0.2">
      <c r="A119" s="1" t="s">
        <v>2</v>
      </c>
      <c r="C119" s="1">
        <v>2019</v>
      </c>
      <c r="D119" s="1">
        <v>2020</v>
      </c>
      <c r="E119" s="1">
        <v>2021</v>
      </c>
      <c r="F119" s="1">
        <v>2022</v>
      </c>
      <c r="G119" s="1">
        <v>2023</v>
      </c>
      <c r="H119" s="1">
        <v>2024</v>
      </c>
      <c r="I119" s="1">
        <v>2025</v>
      </c>
      <c r="J119" s="1">
        <v>2026</v>
      </c>
      <c r="K119" s="1">
        <v>2027</v>
      </c>
      <c r="L119" s="1">
        <v>2028</v>
      </c>
      <c r="M119" s="4" t="s">
        <v>14</v>
      </c>
      <c r="N119" s="4" t="s">
        <v>15</v>
      </c>
    </row>
    <row r="121" spans="1:14" x14ac:dyDescent="0.2">
      <c r="A121" s="1" t="s">
        <v>337</v>
      </c>
    </row>
    <row r="122" spans="1:14" x14ac:dyDescent="0.2">
      <c r="B122" s="2" t="s">
        <v>360</v>
      </c>
      <c r="C122" s="14">
        <v>0.7</v>
      </c>
      <c r="D122" s="14">
        <v>7.6</v>
      </c>
      <c r="E122" s="14">
        <v>8.1999999999999993</v>
      </c>
      <c r="F122" s="14">
        <v>8.8000000000000007</v>
      </c>
      <c r="G122" s="14">
        <v>9.9</v>
      </c>
      <c r="H122" s="14">
        <v>10</v>
      </c>
      <c r="I122" s="14">
        <v>9.8000000000000007</v>
      </c>
      <c r="J122" s="14">
        <v>10.8</v>
      </c>
      <c r="K122" s="14">
        <v>13.1</v>
      </c>
      <c r="L122" s="14">
        <v>13.7</v>
      </c>
      <c r="M122" s="14">
        <v>35.200000000000003</v>
      </c>
      <c r="N122" s="14">
        <v>92.7</v>
      </c>
    </row>
    <row r="123" spans="1:14" ht="28.5" customHeight="1" x14ac:dyDescent="0.2">
      <c r="B123" s="2" t="s">
        <v>361</v>
      </c>
      <c r="C123" s="4" t="s">
        <v>5</v>
      </c>
      <c r="D123" s="14">
        <v>0.4</v>
      </c>
      <c r="E123" s="14">
        <v>0.4</v>
      </c>
      <c r="F123" s="14">
        <v>0.4</v>
      </c>
      <c r="G123" s="14">
        <v>0.4</v>
      </c>
      <c r="H123" s="14">
        <v>0.5</v>
      </c>
      <c r="I123" s="14">
        <v>0.5</v>
      </c>
      <c r="J123" s="14">
        <v>0.5</v>
      </c>
      <c r="K123" s="14">
        <v>0.6</v>
      </c>
      <c r="L123" s="14">
        <v>0.6</v>
      </c>
      <c r="M123" s="14">
        <v>1.6</v>
      </c>
      <c r="N123" s="14">
        <v>4.4000000000000004</v>
      </c>
    </row>
    <row r="126" spans="1:14" x14ac:dyDescent="0.2">
      <c r="A126" s="1" t="s">
        <v>341</v>
      </c>
    </row>
    <row r="127" spans="1:14" x14ac:dyDescent="0.2">
      <c r="A127" s="1" t="s">
        <v>342</v>
      </c>
    </row>
    <row r="128" spans="1:14" x14ac:dyDescent="0.2">
      <c r="A128" s="1" t="s">
        <v>362</v>
      </c>
    </row>
    <row r="129" spans="1:14" x14ac:dyDescent="0.2">
      <c r="A129" s="33" t="str">
        <f ca="1">HYPERLINK("#"&amp;CELL("address", Contents!A100), "Back to Table of Contents")</f>
        <v>Back to Table of Contents</v>
      </c>
    </row>
    <row r="131" spans="1:14" ht="15" x14ac:dyDescent="0.25">
      <c r="A131" s="5" t="s">
        <v>27</v>
      </c>
    </row>
    <row r="132" spans="1:14" ht="15" x14ac:dyDescent="0.25">
      <c r="A132" s="5" t="s">
        <v>363</v>
      </c>
    </row>
    <row r="133" spans="1:14" x14ac:dyDescent="0.2">
      <c r="A133" s="1" t="s">
        <v>2</v>
      </c>
      <c r="C133" s="1">
        <v>2019</v>
      </c>
      <c r="D133" s="1">
        <v>2020</v>
      </c>
      <c r="E133" s="1">
        <v>2021</v>
      </c>
      <c r="F133" s="1">
        <v>2022</v>
      </c>
      <c r="G133" s="1">
        <v>2023</v>
      </c>
      <c r="H133" s="1">
        <v>2024</v>
      </c>
      <c r="I133" s="1">
        <v>2025</v>
      </c>
      <c r="J133" s="1">
        <v>2026</v>
      </c>
      <c r="K133" s="1">
        <v>2027</v>
      </c>
      <c r="L133" s="1">
        <v>2028</v>
      </c>
      <c r="M133" s="4" t="s">
        <v>14</v>
      </c>
      <c r="N133" s="4" t="s">
        <v>15</v>
      </c>
    </row>
    <row r="135" spans="1:14" x14ac:dyDescent="0.2">
      <c r="A135" s="1" t="s">
        <v>337</v>
      </c>
      <c r="C135" s="15">
        <v>19.2</v>
      </c>
      <c r="D135" s="15">
        <v>34.9</v>
      </c>
      <c r="E135" s="15">
        <v>34.4</v>
      </c>
      <c r="F135" s="15">
        <v>33.799999999999997</v>
      </c>
      <c r="G135" s="15">
        <v>33.1</v>
      </c>
      <c r="H135" s="15">
        <v>34.1</v>
      </c>
      <c r="I135" s="15">
        <v>35.200000000000003</v>
      </c>
      <c r="J135" s="15">
        <v>36.4</v>
      </c>
      <c r="K135" s="15">
        <v>39.799999999999997</v>
      </c>
      <c r="L135" s="15">
        <v>40.9</v>
      </c>
      <c r="M135" s="15">
        <v>155.4</v>
      </c>
      <c r="N135" s="15">
        <v>341.9</v>
      </c>
    </row>
    <row r="138" spans="1:14" x14ac:dyDescent="0.2">
      <c r="A138" s="1" t="s">
        <v>341</v>
      </c>
    </row>
    <row r="139" spans="1:14" x14ac:dyDescent="0.2">
      <c r="A139" s="1" t="s">
        <v>342</v>
      </c>
    </row>
    <row r="140" spans="1:14" x14ac:dyDescent="0.2">
      <c r="A140" s="40" t="s">
        <v>364</v>
      </c>
      <c r="B140" s="40"/>
      <c r="C140" s="40"/>
      <c r="D140" s="40"/>
      <c r="E140" s="40"/>
      <c r="F140" s="40"/>
      <c r="G140" s="40"/>
      <c r="H140" s="40"/>
      <c r="I140" s="40"/>
      <c r="J140" s="40"/>
      <c r="K140" s="40"/>
      <c r="L140" s="40"/>
      <c r="M140" s="40"/>
      <c r="N140" s="40"/>
    </row>
    <row r="141" spans="1:14" x14ac:dyDescent="0.2">
      <c r="A141" s="40"/>
      <c r="B141" s="40"/>
      <c r="C141" s="40"/>
      <c r="D141" s="40"/>
      <c r="E141" s="40"/>
      <c r="F141" s="40"/>
      <c r="G141" s="40"/>
      <c r="H141" s="40"/>
      <c r="I141" s="40"/>
      <c r="J141" s="40"/>
      <c r="K141" s="40"/>
      <c r="L141" s="40"/>
      <c r="M141" s="40"/>
      <c r="N141" s="40"/>
    </row>
    <row r="142" spans="1:14" x14ac:dyDescent="0.2">
      <c r="A142" s="33" t="str">
        <f ca="1">HYPERLINK("#"&amp;CELL("address", Contents!A101), "Back to Table of Contents")</f>
        <v>Back to Table of Contents</v>
      </c>
    </row>
    <row r="144" spans="1:14" ht="15" x14ac:dyDescent="0.25">
      <c r="A144" s="5" t="s">
        <v>40</v>
      </c>
    </row>
    <row r="145" spans="1:14" ht="15" x14ac:dyDescent="0.25">
      <c r="A145" s="5" t="s">
        <v>365</v>
      </c>
    </row>
    <row r="146" spans="1:14" x14ac:dyDescent="0.2">
      <c r="A146" s="1" t="s">
        <v>2</v>
      </c>
      <c r="C146" s="1">
        <v>2019</v>
      </c>
      <c r="D146" s="1">
        <v>2020</v>
      </c>
      <c r="E146" s="1">
        <v>2021</v>
      </c>
      <c r="F146" s="1">
        <v>2022</v>
      </c>
      <c r="G146" s="1">
        <v>2023</v>
      </c>
      <c r="H146" s="1">
        <v>2024</v>
      </c>
      <c r="I146" s="1">
        <v>2025</v>
      </c>
      <c r="J146" s="1">
        <v>2026</v>
      </c>
      <c r="K146" s="1">
        <v>2027</v>
      </c>
      <c r="L146" s="1">
        <v>2028</v>
      </c>
      <c r="M146" s="4" t="s">
        <v>14</v>
      </c>
      <c r="N146" s="4" t="s">
        <v>15</v>
      </c>
    </row>
    <row r="148" spans="1:14" ht="29.25" customHeight="1" x14ac:dyDescent="0.2">
      <c r="C148" s="44" t="s">
        <v>366</v>
      </c>
      <c r="D148" s="44"/>
      <c r="E148" s="44"/>
      <c r="F148" s="44"/>
      <c r="G148" s="44"/>
      <c r="H148" s="44"/>
      <c r="I148" s="44"/>
      <c r="J148" s="44"/>
      <c r="K148" s="44"/>
      <c r="L148" s="44"/>
      <c r="M148" s="44"/>
      <c r="N148" s="44"/>
    </row>
    <row r="149" spans="1:14" x14ac:dyDescent="0.2">
      <c r="A149" s="1" t="s">
        <v>208</v>
      </c>
      <c r="C149" s="1">
        <v>0</v>
      </c>
      <c r="D149" s="1">
        <v>0</v>
      </c>
      <c r="E149" s="1">
        <v>0</v>
      </c>
      <c r="F149" s="1">
        <v>1</v>
      </c>
      <c r="G149" s="1">
        <v>3</v>
      </c>
      <c r="H149" s="1">
        <v>4</v>
      </c>
      <c r="I149" s="1">
        <v>5</v>
      </c>
      <c r="J149" s="1">
        <v>6</v>
      </c>
      <c r="K149" s="1">
        <v>6</v>
      </c>
      <c r="L149" s="1">
        <v>7</v>
      </c>
      <c r="M149" s="1">
        <v>4</v>
      </c>
      <c r="N149" s="1">
        <v>32</v>
      </c>
    </row>
    <row r="150" spans="1:14" ht="16.5" x14ac:dyDescent="0.2">
      <c r="A150" s="1" t="s">
        <v>433</v>
      </c>
      <c r="C150" s="1">
        <v>0</v>
      </c>
      <c r="D150" s="1">
        <v>0</v>
      </c>
      <c r="E150" s="1">
        <v>0</v>
      </c>
      <c r="F150" s="1">
        <v>51</v>
      </c>
      <c r="G150" s="1">
        <v>76</v>
      </c>
      <c r="H150" s="1">
        <v>84</v>
      </c>
      <c r="I150" s="1">
        <v>93</v>
      </c>
      <c r="J150" s="1">
        <v>111</v>
      </c>
      <c r="K150" s="1">
        <v>122</v>
      </c>
      <c r="L150" s="1">
        <v>132</v>
      </c>
      <c r="M150" s="1">
        <v>127</v>
      </c>
      <c r="N150" s="1">
        <v>670</v>
      </c>
    </row>
    <row r="151" spans="1:14" x14ac:dyDescent="0.2">
      <c r="B151" s="1" t="s">
        <v>43</v>
      </c>
      <c r="C151" s="1">
        <v>0</v>
      </c>
      <c r="D151" s="1">
        <v>0</v>
      </c>
      <c r="E151" s="1">
        <v>0</v>
      </c>
      <c r="F151" s="1">
        <v>-50</v>
      </c>
      <c r="G151" s="1">
        <v>-73</v>
      </c>
      <c r="H151" s="1">
        <v>-81</v>
      </c>
      <c r="I151" s="1">
        <v>-88</v>
      </c>
      <c r="J151" s="1">
        <v>-104</v>
      </c>
      <c r="K151" s="1">
        <v>-116</v>
      </c>
      <c r="L151" s="1">
        <v>-125</v>
      </c>
      <c r="M151" s="1">
        <v>-123</v>
      </c>
      <c r="N151" s="1">
        <v>-638</v>
      </c>
    </row>
    <row r="152" spans="1:14" ht="29.25" customHeight="1" x14ac:dyDescent="0.2">
      <c r="C152" s="44" t="s">
        <v>367</v>
      </c>
      <c r="D152" s="44"/>
      <c r="E152" s="44"/>
      <c r="F152" s="44"/>
      <c r="G152" s="44"/>
      <c r="H152" s="44"/>
      <c r="I152" s="44"/>
      <c r="J152" s="44"/>
      <c r="K152" s="44"/>
      <c r="L152" s="44"/>
      <c r="M152" s="44"/>
      <c r="N152" s="44"/>
    </row>
    <row r="153" spans="1:14" x14ac:dyDescent="0.2">
      <c r="A153" s="1" t="s">
        <v>208</v>
      </c>
      <c r="C153" s="1">
        <v>0</v>
      </c>
      <c r="D153" s="1">
        <v>0</v>
      </c>
      <c r="E153" s="1">
        <v>0</v>
      </c>
      <c r="F153" s="1">
        <v>1</v>
      </c>
      <c r="G153" s="1">
        <v>1</v>
      </c>
      <c r="H153" s="1">
        <v>1</v>
      </c>
      <c r="I153" s="1">
        <v>2</v>
      </c>
      <c r="J153" s="1">
        <v>3</v>
      </c>
      <c r="K153" s="1">
        <v>3</v>
      </c>
      <c r="L153" s="1">
        <v>3</v>
      </c>
      <c r="M153" s="1">
        <v>2</v>
      </c>
      <c r="N153" s="1">
        <v>15</v>
      </c>
    </row>
    <row r="154" spans="1:14" ht="16.5" x14ac:dyDescent="0.2">
      <c r="A154" s="1" t="s">
        <v>433</v>
      </c>
      <c r="C154" s="1">
        <v>0</v>
      </c>
      <c r="D154" s="1">
        <v>0</v>
      </c>
      <c r="E154" s="1">
        <v>0</v>
      </c>
      <c r="F154" s="1">
        <v>19</v>
      </c>
      <c r="G154" s="1">
        <v>28</v>
      </c>
      <c r="H154" s="1">
        <v>32</v>
      </c>
      <c r="I154" s="1">
        <v>37</v>
      </c>
      <c r="J154" s="1">
        <v>46</v>
      </c>
      <c r="K154" s="1">
        <v>51</v>
      </c>
      <c r="L154" s="1">
        <v>57</v>
      </c>
      <c r="M154" s="1">
        <v>47</v>
      </c>
      <c r="N154" s="1">
        <v>270</v>
      </c>
    </row>
    <row r="155" spans="1:14" x14ac:dyDescent="0.2">
      <c r="B155" s="1" t="s">
        <v>43</v>
      </c>
      <c r="C155" s="1">
        <v>0</v>
      </c>
      <c r="D155" s="1">
        <v>0</v>
      </c>
      <c r="E155" s="1">
        <v>0</v>
      </c>
      <c r="F155" s="1">
        <v>-19</v>
      </c>
      <c r="G155" s="1">
        <v>-26</v>
      </c>
      <c r="H155" s="1">
        <v>-31</v>
      </c>
      <c r="I155" s="1">
        <v>-35</v>
      </c>
      <c r="J155" s="1">
        <v>-43</v>
      </c>
      <c r="K155" s="1">
        <v>-48</v>
      </c>
      <c r="L155" s="1">
        <v>-54</v>
      </c>
      <c r="M155" s="1">
        <v>-45</v>
      </c>
      <c r="N155" s="1">
        <v>-256</v>
      </c>
    </row>
    <row r="156" spans="1:14" ht="29.25" customHeight="1" x14ac:dyDescent="0.2">
      <c r="C156" s="44" t="s">
        <v>368</v>
      </c>
      <c r="D156" s="44"/>
      <c r="E156" s="44"/>
      <c r="F156" s="44"/>
      <c r="G156" s="44"/>
      <c r="H156" s="44"/>
      <c r="I156" s="44"/>
      <c r="J156" s="44"/>
      <c r="K156" s="44"/>
      <c r="L156" s="44"/>
      <c r="M156" s="44"/>
      <c r="N156" s="44"/>
    </row>
    <row r="157" spans="1:14" x14ac:dyDescent="0.2">
      <c r="A157" s="1" t="s">
        <v>208</v>
      </c>
      <c r="C157" s="1">
        <v>0</v>
      </c>
      <c r="D157" s="1">
        <v>0</v>
      </c>
      <c r="E157" s="1">
        <v>0</v>
      </c>
      <c r="F157" s="1">
        <v>1</v>
      </c>
      <c r="G157" s="1">
        <v>1</v>
      </c>
      <c r="H157" s="1">
        <v>1</v>
      </c>
      <c r="I157" s="1">
        <v>2</v>
      </c>
      <c r="J157" s="1">
        <v>3</v>
      </c>
      <c r="K157" s="1">
        <v>2</v>
      </c>
      <c r="L157" s="1">
        <v>3</v>
      </c>
      <c r="M157" s="1">
        <v>2</v>
      </c>
      <c r="N157" s="1">
        <v>14</v>
      </c>
    </row>
    <row r="158" spans="1:14" ht="16.5" x14ac:dyDescent="0.2">
      <c r="A158" s="1" t="s">
        <v>433</v>
      </c>
      <c r="C158" s="1">
        <v>0</v>
      </c>
      <c r="D158" s="1">
        <v>0</v>
      </c>
      <c r="E158" s="1">
        <v>0</v>
      </c>
      <c r="F158" s="1">
        <v>35</v>
      </c>
      <c r="G158" s="1">
        <v>50</v>
      </c>
      <c r="H158" s="1">
        <v>56</v>
      </c>
      <c r="I158" s="1">
        <v>62</v>
      </c>
      <c r="J158" s="1">
        <v>76</v>
      </c>
      <c r="K158" s="1">
        <v>83</v>
      </c>
      <c r="L158" s="1">
        <v>90</v>
      </c>
      <c r="M158" s="1">
        <v>86</v>
      </c>
      <c r="N158" s="1">
        <v>452</v>
      </c>
    </row>
    <row r="159" spans="1:14" x14ac:dyDescent="0.2">
      <c r="B159" s="1" t="s">
        <v>43</v>
      </c>
      <c r="C159" s="1">
        <v>0</v>
      </c>
      <c r="D159" s="1">
        <v>0</v>
      </c>
      <c r="E159" s="1">
        <v>0</v>
      </c>
      <c r="F159" s="1">
        <v>-34</v>
      </c>
      <c r="G159" s="1">
        <v>-49</v>
      </c>
      <c r="H159" s="1">
        <v>-55</v>
      </c>
      <c r="I159" s="1">
        <v>-60</v>
      </c>
      <c r="J159" s="1">
        <v>-73</v>
      </c>
      <c r="K159" s="1">
        <v>-81</v>
      </c>
      <c r="L159" s="1">
        <v>-87</v>
      </c>
      <c r="M159" s="1">
        <v>-83</v>
      </c>
      <c r="N159" s="1">
        <v>-438</v>
      </c>
    </row>
    <row r="162" spans="1:14" x14ac:dyDescent="0.2">
      <c r="A162" s="1" t="s">
        <v>369</v>
      </c>
    </row>
    <row r="163" spans="1:14" x14ac:dyDescent="0.2">
      <c r="A163" s="1" t="s">
        <v>164</v>
      </c>
    </row>
    <row r="164" spans="1:14" x14ac:dyDescent="0.2">
      <c r="A164" s="1" t="s">
        <v>137</v>
      </c>
    </row>
    <row r="165" spans="1:14" x14ac:dyDescent="0.2">
      <c r="A165" s="33" t="str">
        <f ca="1">HYPERLINK("#"&amp;CELL("address", Contents!A102), "Back to Table of Contents")</f>
        <v>Back to Table of Contents</v>
      </c>
    </row>
    <row r="167" spans="1:14" ht="15" x14ac:dyDescent="0.25">
      <c r="A167" s="5" t="s">
        <v>58</v>
      </c>
    </row>
    <row r="168" spans="1:14" ht="15" x14ac:dyDescent="0.25">
      <c r="A168" s="5" t="s">
        <v>370</v>
      </c>
    </row>
    <row r="169" spans="1:14" x14ac:dyDescent="0.2">
      <c r="A169" s="1" t="s">
        <v>2</v>
      </c>
      <c r="C169" s="1">
        <v>2019</v>
      </c>
      <c r="D169" s="1">
        <v>2020</v>
      </c>
      <c r="E169" s="1">
        <v>2021</v>
      </c>
      <c r="F169" s="1">
        <v>2022</v>
      </c>
      <c r="G169" s="1">
        <v>2023</v>
      </c>
      <c r="H169" s="1">
        <v>2024</v>
      </c>
      <c r="I169" s="1">
        <v>2025</v>
      </c>
      <c r="J169" s="1">
        <v>2026</v>
      </c>
      <c r="K169" s="1">
        <v>2027</v>
      </c>
      <c r="L169" s="1">
        <v>2028</v>
      </c>
      <c r="M169" s="4" t="s">
        <v>14</v>
      </c>
      <c r="N169" s="4" t="s">
        <v>15</v>
      </c>
    </row>
    <row r="171" spans="1:14" x14ac:dyDescent="0.2">
      <c r="A171" s="1" t="s">
        <v>337</v>
      </c>
      <c r="C171" s="15">
        <v>5.4</v>
      </c>
      <c r="D171" s="15">
        <v>8</v>
      </c>
      <c r="E171" s="15">
        <v>8.5</v>
      </c>
      <c r="F171" s="15">
        <v>8.8000000000000007</v>
      </c>
      <c r="G171" s="15">
        <v>9.3000000000000007</v>
      </c>
      <c r="H171" s="15">
        <v>9.9</v>
      </c>
      <c r="I171" s="15">
        <v>11</v>
      </c>
      <c r="J171" s="15">
        <v>13</v>
      </c>
      <c r="K171" s="15">
        <v>14.2</v>
      </c>
      <c r="L171" s="15">
        <v>15.1</v>
      </c>
      <c r="M171" s="15">
        <v>40</v>
      </c>
      <c r="N171" s="15">
        <v>103.3</v>
      </c>
    </row>
    <row r="174" spans="1:14" x14ac:dyDescent="0.2">
      <c r="A174" s="1" t="s">
        <v>341</v>
      </c>
    </row>
    <row r="175" spans="1:14" x14ac:dyDescent="0.2">
      <c r="A175" s="1" t="s">
        <v>342</v>
      </c>
    </row>
    <row r="176" spans="1:14" x14ac:dyDescent="0.2">
      <c r="A176" s="40" t="s">
        <v>364</v>
      </c>
      <c r="B176" s="40"/>
      <c r="C176" s="40"/>
      <c r="D176" s="40"/>
      <c r="E176" s="40"/>
      <c r="F176" s="40"/>
      <c r="G176" s="40"/>
      <c r="H176" s="40"/>
      <c r="I176" s="40"/>
      <c r="J176" s="40"/>
      <c r="K176" s="40"/>
      <c r="L176" s="40"/>
      <c r="M176" s="40"/>
      <c r="N176" s="40"/>
    </row>
    <row r="177" spans="1:14" x14ac:dyDescent="0.2">
      <c r="A177" s="40"/>
      <c r="B177" s="40"/>
      <c r="C177" s="40"/>
      <c r="D177" s="40"/>
      <c r="E177" s="40"/>
      <c r="F177" s="40"/>
      <c r="G177" s="40"/>
      <c r="H177" s="40"/>
      <c r="I177" s="40"/>
      <c r="J177" s="40"/>
      <c r="K177" s="40"/>
      <c r="L177" s="40"/>
      <c r="M177" s="40"/>
      <c r="N177" s="40"/>
    </row>
    <row r="178" spans="1:14" x14ac:dyDescent="0.2">
      <c r="A178" s="33" t="str">
        <f ca="1">HYPERLINK("#"&amp;CELL("address", Contents!A103), "Back to Table of Contents")</f>
        <v>Back to Table of Contents</v>
      </c>
    </row>
    <row r="180" spans="1:14" ht="15" x14ac:dyDescent="0.25">
      <c r="A180" s="5" t="s">
        <v>59</v>
      </c>
    </row>
    <row r="181" spans="1:14" ht="15" x14ac:dyDescent="0.25">
      <c r="A181" s="5" t="s">
        <v>371</v>
      </c>
    </row>
    <row r="182" spans="1:14" x14ac:dyDescent="0.2">
      <c r="A182" s="1" t="s">
        <v>2</v>
      </c>
      <c r="C182" s="1">
        <v>2019</v>
      </c>
      <c r="D182" s="1">
        <v>2020</v>
      </c>
      <c r="E182" s="1">
        <v>2021</v>
      </c>
      <c r="F182" s="1">
        <v>2022</v>
      </c>
      <c r="G182" s="1">
        <v>2023</v>
      </c>
      <c r="H182" s="1">
        <v>2024</v>
      </c>
      <c r="I182" s="1">
        <v>2025</v>
      </c>
      <c r="J182" s="1">
        <v>2026</v>
      </c>
      <c r="K182" s="1">
        <v>2027</v>
      </c>
      <c r="L182" s="1">
        <v>2028</v>
      </c>
      <c r="M182" s="4" t="s">
        <v>14</v>
      </c>
      <c r="N182" s="4" t="s">
        <v>15</v>
      </c>
    </row>
    <row r="184" spans="1:14" x14ac:dyDescent="0.2">
      <c r="A184" s="1" t="s">
        <v>337</v>
      </c>
      <c r="C184" s="15">
        <v>16.399999999999999</v>
      </c>
      <c r="D184" s="15">
        <v>33.6</v>
      </c>
      <c r="E184" s="15">
        <v>35.4</v>
      </c>
      <c r="F184" s="15">
        <v>37.200000000000003</v>
      </c>
      <c r="G184" s="15">
        <v>39</v>
      </c>
      <c r="H184" s="15">
        <v>40.799999999999997</v>
      </c>
      <c r="I184" s="15">
        <v>42.8</v>
      </c>
      <c r="J184" s="15">
        <v>49.5</v>
      </c>
      <c r="K184" s="15">
        <v>56.6</v>
      </c>
      <c r="L184" s="15">
        <v>59.2</v>
      </c>
      <c r="M184" s="15">
        <v>161.6</v>
      </c>
      <c r="N184" s="15">
        <v>410.5</v>
      </c>
    </row>
    <row r="187" spans="1:14" x14ac:dyDescent="0.2">
      <c r="A187" s="1" t="s">
        <v>341</v>
      </c>
    </row>
    <row r="188" spans="1:14" x14ac:dyDescent="0.2">
      <c r="A188" s="1" t="s">
        <v>342</v>
      </c>
    </row>
    <row r="189" spans="1:14" x14ac:dyDescent="0.2">
      <c r="A189" s="33" t="str">
        <f ca="1">HYPERLINK("#"&amp;CELL("address", Contents!A104), "Back to Table of Contents")</f>
        <v>Back to Table of Contents</v>
      </c>
    </row>
    <row r="191" spans="1:14" ht="15" x14ac:dyDescent="0.25">
      <c r="A191" s="5" t="s">
        <v>60</v>
      </c>
    </row>
    <row r="192" spans="1:14" ht="15" x14ac:dyDescent="0.25">
      <c r="A192" s="5" t="s">
        <v>372</v>
      </c>
    </row>
    <row r="193" spans="1:14" x14ac:dyDescent="0.2">
      <c r="A193" s="1" t="s">
        <v>2</v>
      </c>
      <c r="C193" s="1">
        <v>2019</v>
      </c>
      <c r="D193" s="1">
        <v>2020</v>
      </c>
      <c r="E193" s="1">
        <v>2021</v>
      </c>
      <c r="F193" s="1">
        <v>2022</v>
      </c>
      <c r="G193" s="1">
        <v>2023</v>
      </c>
      <c r="H193" s="1">
        <v>2024</v>
      </c>
      <c r="I193" s="1">
        <v>2025</v>
      </c>
      <c r="J193" s="1">
        <v>2026</v>
      </c>
      <c r="K193" s="1">
        <v>2027</v>
      </c>
      <c r="L193" s="1">
        <v>2028</v>
      </c>
      <c r="M193" s="4" t="s">
        <v>14</v>
      </c>
      <c r="N193" s="4" t="s">
        <v>15</v>
      </c>
    </row>
    <row r="195" spans="1:14" x14ac:dyDescent="0.2">
      <c r="A195" s="1" t="s">
        <v>337</v>
      </c>
      <c r="C195" s="15">
        <v>3.8</v>
      </c>
      <c r="D195" s="15">
        <v>19.3</v>
      </c>
      <c r="E195" s="15">
        <v>19.399999999999999</v>
      </c>
      <c r="F195" s="15">
        <v>19.600000000000001</v>
      </c>
      <c r="G195" s="15">
        <v>19.8</v>
      </c>
      <c r="H195" s="15">
        <v>20.100000000000001</v>
      </c>
      <c r="I195" s="15">
        <v>20.399999999999999</v>
      </c>
      <c r="J195" s="15">
        <v>21</v>
      </c>
      <c r="K195" s="15">
        <v>21.8</v>
      </c>
      <c r="L195" s="15">
        <v>22.2</v>
      </c>
      <c r="M195" s="15">
        <v>81.900000000000006</v>
      </c>
      <c r="N195" s="15">
        <v>187.6</v>
      </c>
    </row>
    <row r="198" spans="1:14" x14ac:dyDescent="0.2">
      <c r="A198" s="1" t="s">
        <v>341</v>
      </c>
    </row>
    <row r="199" spans="1:14" x14ac:dyDescent="0.2">
      <c r="A199" s="1" t="s">
        <v>342</v>
      </c>
    </row>
    <row r="200" spans="1:14" x14ac:dyDescent="0.2">
      <c r="A200" s="1" t="s">
        <v>343</v>
      </c>
    </row>
    <row r="201" spans="1:14" x14ac:dyDescent="0.2">
      <c r="A201" s="33" t="str">
        <f ca="1">HYPERLINK("#"&amp;CELL("address", Contents!A105), "Back to Table of Contents")</f>
        <v>Back to Table of Contents</v>
      </c>
    </row>
    <row r="203" spans="1:14" ht="15" x14ac:dyDescent="0.25">
      <c r="A203" s="5" t="s">
        <v>61</v>
      </c>
    </row>
    <row r="204" spans="1:14" ht="15" x14ac:dyDescent="0.25">
      <c r="A204" s="5" t="s">
        <v>373</v>
      </c>
    </row>
    <row r="205" spans="1:14" x14ac:dyDescent="0.2">
      <c r="A205" s="1" t="s">
        <v>2</v>
      </c>
      <c r="C205" s="1">
        <v>2019</v>
      </c>
      <c r="D205" s="1">
        <v>2020</v>
      </c>
      <c r="E205" s="1">
        <v>2021</v>
      </c>
      <c r="F205" s="1">
        <v>2022</v>
      </c>
      <c r="G205" s="1">
        <v>2023</v>
      </c>
      <c r="H205" s="1">
        <v>2024</v>
      </c>
      <c r="I205" s="1">
        <v>2025</v>
      </c>
      <c r="J205" s="1">
        <v>2026</v>
      </c>
      <c r="K205" s="1">
        <v>2027</v>
      </c>
      <c r="L205" s="1">
        <v>2028</v>
      </c>
      <c r="M205" s="4" t="s">
        <v>14</v>
      </c>
      <c r="N205" s="4" t="s">
        <v>15</v>
      </c>
    </row>
    <row r="207" spans="1:14" x14ac:dyDescent="0.2">
      <c r="A207" s="1" t="s">
        <v>337</v>
      </c>
      <c r="C207" s="4" t="s">
        <v>5</v>
      </c>
      <c r="D207" s="14">
        <v>1</v>
      </c>
      <c r="E207" s="14">
        <v>0.9</v>
      </c>
      <c r="F207" s="14">
        <v>1</v>
      </c>
      <c r="G207" s="14">
        <v>1</v>
      </c>
      <c r="H207" s="14">
        <v>1</v>
      </c>
      <c r="I207" s="14">
        <v>0.9</v>
      </c>
      <c r="J207" s="14">
        <v>1</v>
      </c>
      <c r="K207" s="14">
        <v>0.7</v>
      </c>
      <c r="L207" s="14">
        <v>0.7</v>
      </c>
      <c r="M207" s="14">
        <v>3.9</v>
      </c>
      <c r="N207" s="14">
        <v>8.1999999999999993</v>
      </c>
    </row>
    <row r="210" spans="1:14" x14ac:dyDescent="0.2">
      <c r="A210" s="1" t="s">
        <v>341</v>
      </c>
    </row>
    <row r="211" spans="1:14" x14ac:dyDescent="0.2">
      <c r="A211" s="1" t="s">
        <v>342</v>
      </c>
    </row>
    <row r="212" spans="1:14" x14ac:dyDescent="0.2">
      <c r="A212" s="1" t="s">
        <v>374</v>
      </c>
    </row>
    <row r="213" spans="1:14" x14ac:dyDescent="0.2">
      <c r="A213" s="1" t="s">
        <v>362</v>
      </c>
    </row>
    <row r="214" spans="1:14" x14ac:dyDescent="0.2">
      <c r="A214" s="33" t="str">
        <f ca="1">HYPERLINK("#"&amp;CELL("address", Contents!A106), "Back to Table of Contents")</f>
        <v>Back to Table of Contents</v>
      </c>
    </row>
    <row r="216" spans="1:14" ht="15" x14ac:dyDescent="0.25">
      <c r="A216" s="5" t="s">
        <v>62</v>
      </c>
    </row>
    <row r="217" spans="1:14" ht="15" x14ac:dyDescent="0.25">
      <c r="A217" s="5" t="s">
        <v>375</v>
      </c>
    </row>
    <row r="218" spans="1:14" x14ac:dyDescent="0.2">
      <c r="A218" s="1" t="s">
        <v>2</v>
      </c>
      <c r="C218" s="1">
        <v>2019</v>
      </c>
      <c r="D218" s="1">
        <v>2020</v>
      </c>
      <c r="E218" s="1">
        <v>2021</v>
      </c>
      <c r="F218" s="1">
        <v>2022</v>
      </c>
      <c r="G218" s="1">
        <v>2023</v>
      </c>
      <c r="H218" s="1">
        <v>2024</v>
      </c>
      <c r="I218" s="1">
        <v>2025</v>
      </c>
      <c r="J218" s="1">
        <v>2026</v>
      </c>
      <c r="K218" s="1">
        <v>2027</v>
      </c>
      <c r="L218" s="1">
        <v>2028</v>
      </c>
      <c r="M218" s="4" t="s">
        <v>14</v>
      </c>
      <c r="N218" s="4" t="s">
        <v>15</v>
      </c>
    </row>
    <row r="220" spans="1:14" x14ac:dyDescent="0.2">
      <c r="A220" s="1" t="s">
        <v>337</v>
      </c>
      <c r="C220" s="15">
        <v>0.1</v>
      </c>
      <c r="D220" s="15">
        <v>2.6</v>
      </c>
      <c r="E220" s="15">
        <v>2.5</v>
      </c>
      <c r="F220" s="15">
        <v>2.5</v>
      </c>
      <c r="G220" s="15">
        <v>2.4</v>
      </c>
      <c r="H220" s="15">
        <v>2.2999999999999998</v>
      </c>
      <c r="I220" s="15">
        <v>2.2999999999999998</v>
      </c>
      <c r="J220" s="15">
        <v>2.5</v>
      </c>
      <c r="K220" s="15">
        <v>3.1</v>
      </c>
      <c r="L220" s="15">
        <v>3.2</v>
      </c>
      <c r="M220" s="15">
        <v>10.1</v>
      </c>
      <c r="N220" s="15">
        <v>23.6</v>
      </c>
    </row>
    <row r="223" spans="1:14" x14ac:dyDescent="0.2">
      <c r="A223" s="1" t="s">
        <v>341</v>
      </c>
    </row>
    <row r="224" spans="1:14" x14ac:dyDescent="0.2">
      <c r="A224" s="1" t="s">
        <v>342</v>
      </c>
    </row>
    <row r="225" spans="1:14" x14ac:dyDescent="0.2">
      <c r="A225" s="1" t="s">
        <v>374</v>
      </c>
    </row>
    <row r="226" spans="1:14" x14ac:dyDescent="0.2">
      <c r="A226" s="33" t="str">
        <f ca="1">HYPERLINK("#"&amp;CELL("address", Contents!A107), "Back to Table of Contents")</f>
        <v>Back to Table of Contents</v>
      </c>
    </row>
    <row r="228" spans="1:14" ht="15" x14ac:dyDescent="0.25">
      <c r="A228" s="5" t="s">
        <v>63</v>
      </c>
    </row>
    <row r="229" spans="1:14" ht="15" x14ac:dyDescent="0.25">
      <c r="A229" s="5" t="s">
        <v>376</v>
      </c>
    </row>
    <row r="230" spans="1:14" x14ac:dyDescent="0.2">
      <c r="A230" s="1" t="s">
        <v>2</v>
      </c>
      <c r="C230" s="1">
        <v>2019</v>
      </c>
      <c r="D230" s="1">
        <v>2020</v>
      </c>
      <c r="E230" s="1">
        <v>2021</v>
      </c>
      <c r="F230" s="1">
        <v>2022</v>
      </c>
      <c r="G230" s="1">
        <v>2023</v>
      </c>
      <c r="H230" s="1">
        <v>2024</v>
      </c>
      <c r="I230" s="1">
        <v>2025</v>
      </c>
      <c r="J230" s="1">
        <v>2026</v>
      </c>
      <c r="K230" s="1">
        <v>2027</v>
      </c>
      <c r="L230" s="1">
        <v>2028</v>
      </c>
      <c r="M230" s="4" t="s">
        <v>14</v>
      </c>
      <c r="N230" s="4" t="s">
        <v>15</v>
      </c>
    </row>
    <row r="232" spans="1:14" x14ac:dyDescent="0.2">
      <c r="A232" s="1" t="s">
        <v>337</v>
      </c>
    </row>
    <row r="233" spans="1:14" x14ac:dyDescent="0.2">
      <c r="B233" s="1" t="s">
        <v>377</v>
      </c>
      <c r="C233" s="17">
        <v>51.4</v>
      </c>
      <c r="D233" s="17">
        <v>80.8</v>
      </c>
      <c r="E233" s="17">
        <v>84.2</v>
      </c>
      <c r="F233" s="17">
        <v>87.4</v>
      </c>
      <c r="G233" s="17">
        <v>90.8</v>
      </c>
      <c r="H233" s="17">
        <v>94.2</v>
      </c>
      <c r="I233" s="17">
        <v>97.8</v>
      </c>
      <c r="J233" s="17">
        <v>100.4</v>
      </c>
      <c r="K233" s="17">
        <v>103.6</v>
      </c>
      <c r="L233" s="17">
        <v>107.6</v>
      </c>
      <c r="M233" s="17">
        <v>394.6</v>
      </c>
      <c r="N233" s="17">
        <v>898.3</v>
      </c>
    </row>
    <row r="234" spans="1:14" x14ac:dyDescent="0.2">
      <c r="B234" s="1" t="s">
        <v>378</v>
      </c>
      <c r="C234" s="17">
        <v>102.3</v>
      </c>
      <c r="D234" s="17">
        <v>160.69999999999999</v>
      </c>
      <c r="E234" s="17">
        <v>167.5</v>
      </c>
      <c r="F234" s="17">
        <v>173.9</v>
      </c>
      <c r="G234" s="17">
        <v>180.5</v>
      </c>
      <c r="H234" s="17">
        <v>187.4</v>
      </c>
      <c r="I234" s="17">
        <v>194.5</v>
      </c>
      <c r="J234" s="17">
        <v>199.6</v>
      </c>
      <c r="K234" s="17">
        <v>206</v>
      </c>
      <c r="L234" s="17">
        <v>214.1</v>
      </c>
      <c r="M234" s="17">
        <v>784.9</v>
      </c>
      <c r="N234" s="17">
        <v>1786.5</v>
      </c>
    </row>
    <row r="237" spans="1:14" x14ac:dyDescent="0.2">
      <c r="A237" s="1" t="s">
        <v>341</v>
      </c>
    </row>
    <row r="238" spans="1:14" x14ac:dyDescent="0.2">
      <c r="A238" s="1" t="s">
        <v>342</v>
      </c>
    </row>
    <row r="239" spans="1:14" x14ac:dyDescent="0.2">
      <c r="A239" s="33" t="str">
        <f ca="1">HYPERLINK("#"&amp;CELL("address", Contents!A108), "Back to Table of Contents")</f>
        <v>Back to Table of Contents</v>
      </c>
    </row>
    <row r="241" spans="1:14" ht="15" x14ac:dyDescent="0.25">
      <c r="A241" s="5" t="s">
        <v>64</v>
      </c>
    </row>
    <row r="242" spans="1:14" ht="15" x14ac:dyDescent="0.25">
      <c r="A242" s="5" t="s">
        <v>379</v>
      </c>
    </row>
    <row r="243" spans="1:14" x14ac:dyDescent="0.2">
      <c r="A243" s="1" t="s">
        <v>2</v>
      </c>
      <c r="C243" s="1">
        <v>2019</v>
      </c>
      <c r="D243" s="1">
        <v>2020</v>
      </c>
      <c r="E243" s="1">
        <v>2021</v>
      </c>
      <c r="F243" s="1">
        <v>2022</v>
      </c>
      <c r="G243" s="1">
        <v>2023</v>
      </c>
      <c r="H243" s="1">
        <v>2024</v>
      </c>
      <c r="I243" s="1">
        <v>2025</v>
      </c>
      <c r="J243" s="1">
        <v>2026</v>
      </c>
      <c r="K243" s="1">
        <v>2027</v>
      </c>
      <c r="L243" s="1">
        <v>2028</v>
      </c>
      <c r="M243" s="4" t="s">
        <v>14</v>
      </c>
      <c r="N243" s="4" t="s">
        <v>15</v>
      </c>
    </row>
    <row r="245" spans="1:14" x14ac:dyDescent="0.2">
      <c r="A245" s="1" t="s">
        <v>337</v>
      </c>
    </row>
    <row r="246" spans="1:14" x14ac:dyDescent="0.2">
      <c r="B246" s="1" t="s">
        <v>377</v>
      </c>
      <c r="C246" s="17">
        <v>44.7</v>
      </c>
      <c r="D246" s="17">
        <v>63.8</v>
      </c>
      <c r="E246" s="17">
        <v>66.400000000000006</v>
      </c>
      <c r="F246" s="17">
        <v>69.099999999999994</v>
      </c>
      <c r="G246" s="17">
        <v>71.8</v>
      </c>
      <c r="H246" s="17">
        <v>74.7</v>
      </c>
      <c r="I246" s="17">
        <v>77.599999999999994</v>
      </c>
      <c r="J246" s="17">
        <v>74.8</v>
      </c>
      <c r="K246" s="17">
        <v>82.2</v>
      </c>
      <c r="L246" s="17">
        <v>85.3</v>
      </c>
      <c r="M246" s="17">
        <v>315.8</v>
      </c>
      <c r="N246" s="17">
        <v>715.5</v>
      </c>
    </row>
    <row r="247" spans="1:14" x14ac:dyDescent="0.2">
      <c r="B247" s="1" t="s">
        <v>378</v>
      </c>
      <c r="C247" s="17">
        <v>88.8</v>
      </c>
      <c r="D247" s="17">
        <v>126.8</v>
      </c>
      <c r="E247" s="17">
        <v>132</v>
      </c>
      <c r="F247" s="17">
        <v>137.4</v>
      </c>
      <c r="G247" s="17">
        <v>142.80000000000001</v>
      </c>
      <c r="H247" s="17">
        <v>148.4</v>
      </c>
      <c r="I247" s="17">
        <v>154.19999999999999</v>
      </c>
      <c r="J247" s="17">
        <v>158.6</v>
      </c>
      <c r="K247" s="17">
        <v>163.4</v>
      </c>
      <c r="L247" s="17">
        <v>169.6</v>
      </c>
      <c r="M247" s="17">
        <v>627.79999999999995</v>
      </c>
      <c r="N247" s="17">
        <v>1422.1</v>
      </c>
    </row>
    <row r="250" spans="1:14" x14ac:dyDescent="0.2">
      <c r="A250" s="1" t="s">
        <v>341</v>
      </c>
    </row>
    <row r="251" spans="1:14" x14ac:dyDescent="0.2">
      <c r="A251" s="1" t="s">
        <v>342</v>
      </c>
    </row>
    <row r="252" spans="1:14" x14ac:dyDescent="0.2">
      <c r="A252" s="40" t="s">
        <v>380</v>
      </c>
      <c r="B252" s="40"/>
      <c r="C252" s="40"/>
      <c r="D252" s="40"/>
      <c r="E252" s="40"/>
      <c r="F252" s="40"/>
      <c r="G252" s="40"/>
      <c r="H252" s="40"/>
      <c r="I252" s="40"/>
      <c r="J252" s="40"/>
      <c r="K252" s="40"/>
      <c r="L252" s="40"/>
      <c r="M252" s="40"/>
      <c r="N252" s="40"/>
    </row>
    <row r="253" spans="1:14" x14ac:dyDescent="0.2">
      <c r="A253" s="40"/>
      <c r="B253" s="40"/>
      <c r="C253" s="40"/>
      <c r="D253" s="40"/>
      <c r="E253" s="40"/>
      <c r="F253" s="40"/>
      <c r="G253" s="40"/>
      <c r="H253" s="40"/>
      <c r="I253" s="40"/>
      <c r="J253" s="40"/>
      <c r="K253" s="40"/>
      <c r="L253" s="40"/>
      <c r="M253" s="40"/>
      <c r="N253" s="40"/>
    </row>
    <row r="254" spans="1:14" x14ac:dyDescent="0.2">
      <c r="A254" s="33" t="str">
        <f ca="1">HYPERLINK("#"&amp;CELL("address", Contents!A109), "Back to Table of Contents")</f>
        <v>Back to Table of Contents</v>
      </c>
    </row>
    <row r="256" spans="1:14" ht="15" x14ac:dyDescent="0.25">
      <c r="A256" s="5" t="s">
        <v>65</v>
      </c>
    </row>
    <row r="257" spans="1:14" ht="15" x14ac:dyDescent="0.25">
      <c r="A257" s="5" t="s">
        <v>381</v>
      </c>
    </row>
    <row r="258" spans="1:14" x14ac:dyDescent="0.2">
      <c r="A258" s="1" t="s">
        <v>2</v>
      </c>
      <c r="C258" s="1">
        <v>2019</v>
      </c>
      <c r="D258" s="1">
        <v>2020</v>
      </c>
      <c r="E258" s="1">
        <v>2021</v>
      </c>
      <c r="F258" s="1">
        <v>2022</v>
      </c>
      <c r="G258" s="1">
        <v>2023</v>
      </c>
      <c r="H258" s="1">
        <v>2024</v>
      </c>
      <c r="I258" s="1">
        <v>2025</v>
      </c>
      <c r="J258" s="1">
        <v>2026</v>
      </c>
      <c r="K258" s="1">
        <v>2027</v>
      </c>
      <c r="L258" s="1">
        <v>2028</v>
      </c>
      <c r="M258" s="4" t="s">
        <v>14</v>
      </c>
      <c r="N258" s="4" t="s">
        <v>15</v>
      </c>
    </row>
    <row r="260" spans="1:14" x14ac:dyDescent="0.2">
      <c r="C260" s="41" t="s">
        <v>382</v>
      </c>
      <c r="D260" s="41"/>
      <c r="E260" s="41"/>
      <c r="F260" s="41"/>
      <c r="G260" s="41"/>
      <c r="H260" s="41"/>
      <c r="I260" s="41"/>
      <c r="J260" s="41"/>
      <c r="K260" s="41"/>
      <c r="L260" s="41"/>
      <c r="M260" s="41"/>
      <c r="N260" s="41"/>
    </row>
    <row r="261" spans="1:14" x14ac:dyDescent="0.2">
      <c r="A261" s="1" t="s">
        <v>3</v>
      </c>
      <c r="C261" s="17">
        <v>0.1</v>
      </c>
      <c r="D261" s="17">
        <v>0.3</v>
      </c>
      <c r="E261" s="17">
        <v>0.6</v>
      </c>
      <c r="F261" s="17">
        <v>1</v>
      </c>
      <c r="G261" s="17">
        <v>1.4</v>
      </c>
      <c r="H261" s="17">
        <v>1.9</v>
      </c>
      <c r="I261" s="17">
        <v>2.5</v>
      </c>
      <c r="J261" s="17">
        <v>3.2</v>
      </c>
      <c r="K261" s="17">
        <v>4</v>
      </c>
      <c r="L261" s="17">
        <v>4.9000000000000004</v>
      </c>
      <c r="M261" s="17">
        <v>3.4</v>
      </c>
      <c r="N261" s="17">
        <v>19.8</v>
      </c>
    </row>
    <row r="262" spans="1:14" x14ac:dyDescent="0.2">
      <c r="A262" s="1" t="s">
        <v>337</v>
      </c>
      <c r="C262" s="17">
        <v>23.9</v>
      </c>
      <c r="D262" s="17">
        <v>77</v>
      </c>
      <c r="E262" s="17">
        <v>81</v>
      </c>
      <c r="F262" s="17">
        <v>83.4</v>
      </c>
      <c r="G262" s="17">
        <v>84.9</v>
      </c>
      <c r="H262" s="17">
        <v>86.8</v>
      </c>
      <c r="I262" s="17">
        <v>89</v>
      </c>
      <c r="J262" s="17">
        <v>90.9</v>
      </c>
      <c r="K262" s="17">
        <v>92.6</v>
      </c>
      <c r="L262" s="17">
        <v>95.2</v>
      </c>
      <c r="M262" s="17">
        <v>350.2</v>
      </c>
      <c r="N262" s="17">
        <v>804.9</v>
      </c>
    </row>
    <row r="263" spans="1:14" x14ac:dyDescent="0.2">
      <c r="B263" s="1" t="s">
        <v>43</v>
      </c>
      <c r="C263" s="17">
        <v>-23.8</v>
      </c>
      <c r="D263" s="17">
        <v>-76.7</v>
      </c>
      <c r="E263" s="17">
        <v>-80.400000000000006</v>
      </c>
      <c r="F263" s="17">
        <v>-82.4</v>
      </c>
      <c r="G263" s="17">
        <v>-83.5</v>
      </c>
      <c r="H263" s="17">
        <v>-84.9</v>
      </c>
      <c r="I263" s="17">
        <v>-86.5</v>
      </c>
      <c r="J263" s="17">
        <v>-87.7</v>
      </c>
      <c r="K263" s="17">
        <v>-88.6</v>
      </c>
      <c r="L263" s="17">
        <v>-90.3</v>
      </c>
      <c r="M263" s="17">
        <v>-346.8</v>
      </c>
      <c r="N263" s="17">
        <v>-785.1</v>
      </c>
    </row>
    <row r="264" spans="1:14" x14ac:dyDescent="0.2">
      <c r="C264" s="41" t="s">
        <v>383</v>
      </c>
      <c r="D264" s="41"/>
      <c r="E264" s="41"/>
      <c r="F264" s="41"/>
      <c r="G264" s="41"/>
      <c r="H264" s="41"/>
      <c r="I264" s="41"/>
      <c r="J264" s="41"/>
      <c r="K264" s="41"/>
      <c r="L264" s="41"/>
      <c r="M264" s="41"/>
      <c r="N264" s="41"/>
    </row>
    <row r="265" spans="1:14" x14ac:dyDescent="0.2">
      <c r="A265" s="1" t="s">
        <v>337</v>
      </c>
      <c r="C265" s="17">
        <v>32.700000000000003</v>
      </c>
      <c r="D265" s="17">
        <v>104.2</v>
      </c>
      <c r="E265" s="17">
        <v>111.6</v>
      </c>
      <c r="F265" s="17">
        <v>117.6</v>
      </c>
      <c r="G265" s="17">
        <v>123.9</v>
      </c>
      <c r="H265" s="17">
        <v>131</v>
      </c>
      <c r="I265" s="17">
        <v>138.69999999999999</v>
      </c>
      <c r="J265" s="17">
        <v>146</v>
      </c>
      <c r="K265" s="17">
        <v>153.5</v>
      </c>
      <c r="L265" s="17">
        <v>163.4</v>
      </c>
      <c r="M265" s="17">
        <v>490</v>
      </c>
      <c r="N265" s="17">
        <v>1222.5999999999999</v>
      </c>
    </row>
    <row r="268" spans="1:14" x14ac:dyDescent="0.2">
      <c r="A268" s="1" t="s">
        <v>369</v>
      </c>
    </row>
    <row r="269" spans="1:14" x14ac:dyDescent="0.2">
      <c r="A269" s="1" t="s">
        <v>342</v>
      </c>
    </row>
    <row r="270" spans="1:14" x14ac:dyDescent="0.2">
      <c r="A270" s="40" t="s">
        <v>384</v>
      </c>
      <c r="B270" s="40"/>
      <c r="C270" s="40"/>
      <c r="D270" s="40"/>
      <c r="E270" s="40"/>
      <c r="F270" s="40"/>
      <c r="G270" s="40"/>
      <c r="H270" s="40"/>
      <c r="I270" s="40"/>
      <c r="J270" s="40"/>
      <c r="K270" s="40"/>
      <c r="L270" s="40"/>
      <c r="M270" s="40"/>
      <c r="N270" s="40"/>
    </row>
    <row r="271" spans="1:14" x14ac:dyDescent="0.2">
      <c r="A271" s="40"/>
      <c r="B271" s="40"/>
      <c r="C271" s="40"/>
      <c r="D271" s="40"/>
      <c r="E271" s="40"/>
      <c r="F271" s="40"/>
      <c r="G271" s="40"/>
      <c r="H271" s="40"/>
      <c r="I271" s="40"/>
      <c r="J271" s="40"/>
      <c r="K271" s="40"/>
      <c r="L271" s="40"/>
      <c r="M271" s="40"/>
      <c r="N271" s="40"/>
    </row>
    <row r="272" spans="1:14" x14ac:dyDescent="0.2">
      <c r="A272" s="33" t="str">
        <f ca="1">HYPERLINK("#"&amp;CELL("address", Contents!A110), "Back to Table of Contents")</f>
        <v>Back to Table of Contents</v>
      </c>
    </row>
    <row r="274" spans="1:14" ht="15" x14ac:dyDescent="0.25">
      <c r="A274" s="5" t="s">
        <v>66</v>
      </c>
    </row>
    <row r="275" spans="1:14" ht="15" x14ac:dyDescent="0.25">
      <c r="A275" s="5" t="s">
        <v>385</v>
      </c>
    </row>
    <row r="276" spans="1:14" x14ac:dyDescent="0.2">
      <c r="A276" s="1" t="s">
        <v>2</v>
      </c>
      <c r="C276" s="1">
        <v>2019</v>
      </c>
      <c r="D276" s="1">
        <v>2020</v>
      </c>
      <c r="E276" s="1">
        <v>2021</v>
      </c>
      <c r="F276" s="1">
        <v>2022</v>
      </c>
      <c r="G276" s="1">
        <v>2023</v>
      </c>
      <c r="H276" s="1">
        <v>2024</v>
      </c>
      <c r="I276" s="1">
        <v>2025</v>
      </c>
      <c r="J276" s="1">
        <v>2026</v>
      </c>
      <c r="K276" s="1">
        <v>2027</v>
      </c>
      <c r="L276" s="1">
        <v>2028</v>
      </c>
      <c r="M276" s="4" t="s">
        <v>14</v>
      </c>
      <c r="N276" s="4" t="s">
        <v>15</v>
      </c>
    </row>
    <row r="278" spans="1:14" x14ac:dyDescent="0.2">
      <c r="A278" s="1" t="s">
        <v>337</v>
      </c>
      <c r="C278" s="15">
        <v>0.7</v>
      </c>
      <c r="D278" s="15">
        <v>2.2000000000000002</v>
      </c>
      <c r="E278" s="15">
        <v>3.8</v>
      </c>
      <c r="F278" s="15">
        <v>5.4</v>
      </c>
      <c r="G278" s="15">
        <v>6.9</v>
      </c>
      <c r="H278" s="15">
        <v>8.5</v>
      </c>
      <c r="I278" s="15">
        <v>10.3</v>
      </c>
      <c r="J278" s="15">
        <v>12.1</v>
      </c>
      <c r="K278" s="15">
        <v>14</v>
      </c>
      <c r="L278" s="15">
        <v>16</v>
      </c>
      <c r="M278" s="15">
        <v>19</v>
      </c>
      <c r="N278" s="15">
        <v>80</v>
      </c>
    </row>
    <row r="281" spans="1:14" x14ac:dyDescent="0.2">
      <c r="A281" s="1" t="s">
        <v>341</v>
      </c>
    </row>
    <row r="282" spans="1:14" x14ac:dyDescent="0.2">
      <c r="A282" s="1" t="s">
        <v>342</v>
      </c>
    </row>
    <row r="283" spans="1:14" x14ac:dyDescent="0.2">
      <c r="A283" s="40" t="s">
        <v>386</v>
      </c>
      <c r="B283" s="40"/>
      <c r="C283" s="40"/>
      <c r="D283" s="40"/>
      <c r="E283" s="40"/>
      <c r="F283" s="40"/>
      <c r="G283" s="40"/>
      <c r="H283" s="40"/>
      <c r="I283" s="40"/>
      <c r="J283" s="40"/>
      <c r="K283" s="40"/>
      <c r="L283" s="40"/>
      <c r="M283" s="40"/>
      <c r="N283" s="40"/>
    </row>
    <row r="284" spans="1:14" x14ac:dyDescent="0.2">
      <c r="A284" s="40"/>
      <c r="B284" s="40"/>
      <c r="C284" s="40"/>
      <c r="D284" s="40"/>
      <c r="E284" s="40"/>
      <c r="F284" s="40"/>
      <c r="G284" s="40"/>
      <c r="H284" s="40"/>
      <c r="I284" s="40"/>
      <c r="J284" s="40"/>
      <c r="K284" s="40"/>
      <c r="L284" s="40"/>
      <c r="M284" s="40"/>
      <c r="N284" s="40"/>
    </row>
    <row r="285" spans="1:14" x14ac:dyDescent="0.2">
      <c r="A285" s="33" t="str">
        <f ca="1">HYPERLINK("#"&amp;CELL("address", Contents!A111), "Back to Table of Contents")</f>
        <v>Back to Table of Contents</v>
      </c>
    </row>
    <row r="287" spans="1:14" s="5" customFormat="1" ht="15" x14ac:dyDescent="0.25">
      <c r="A287" s="5" t="s">
        <v>67</v>
      </c>
    </row>
    <row r="288" spans="1:14" s="5" customFormat="1" ht="15" x14ac:dyDescent="0.25">
      <c r="A288" s="5" t="s">
        <v>387</v>
      </c>
    </row>
    <row r="289" spans="1:14" x14ac:dyDescent="0.2">
      <c r="A289" s="1" t="s">
        <v>2</v>
      </c>
      <c r="C289" s="1">
        <v>2019</v>
      </c>
      <c r="D289" s="1">
        <v>2020</v>
      </c>
      <c r="E289" s="1">
        <v>2021</v>
      </c>
      <c r="F289" s="1">
        <v>2022</v>
      </c>
      <c r="G289" s="1">
        <v>2023</v>
      </c>
      <c r="H289" s="1">
        <v>2024</v>
      </c>
      <c r="I289" s="1">
        <v>2025</v>
      </c>
      <c r="J289" s="1">
        <v>2026</v>
      </c>
      <c r="K289" s="1">
        <v>2027</v>
      </c>
      <c r="L289" s="1">
        <v>2028</v>
      </c>
      <c r="M289" s="4" t="s">
        <v>14</v>
      </c>
      <c r="N289" s="4" t="s">
        <v>15</v>
      </c>
    </row>
    <row r="291" spans="1:14" x14ac:dyDescent="0.2">
      <c r="A291" s="1" t="s">
        <v>337</v>
      </c>
      <c r="C291" s="15">
        <v>6.7</v>
      </c>
      <c r="D291" s="15">
        <v>12.4</v>
      </c>
      <c r="E291" s="15">
        <v>14</v>
      </c>
      <c r="F291" s="15">
        <v>15.6</v>
      </c>
      <c r="G291" s="15">
        <v>17</v>
      </c>
      <c r="H291" s="15">
        <v>17.899999999999999</v>
      </c>
      <c r="I291" s="15">
        <v>18.8</v>
      </c>
      <c r="J291" s="15">
        <v>19.5</v>
      </c>
      <c r="K291" s="15">
        <v>20.2</v>
      </c>
      <c r="L291" s="15">
        <v>21</v>
      </c>
      <c r="M291" s="15">
        <v>65.7</v>
      </c>
      <c r="N291" s="15">
        <v>163.1</v>
      </c>
    </row>
    <row r="294" spans="1:14" x14ac:dyDescent="0.2">
      <c r="A294" s="1" t="s">
        <v>341</v>
      </c>
    </row>
    <row r="295" spans="1:14" x14ac:dyDescent="0.2">
      <c r="A295" s="1" t="s">
        <v>342</v>
      </c>
    </row>
    <row r="296" spans="1:14" x14ac:dyDescent="0.2">
      <c r="A296" s="1" t="s">
        <v>388</v>
      </c>
    </row>
    <row r="297" spans="1:14" x14ac:dyDescent="0.2">
      <c r="A297" s="33" t="str">
        <f ca="1">HYPERLINK("#"&amp;CELL("address", Contents!A112), "Back to Table of Contents")</f>
        <v>Back to Table of Contents</v>
      </c>
    </row>
    <row r="299" spans="1:14" ht="15" x14ac:dyDescent="0.25">
      <c r="A299" s="5" t="s">
        <v>68</v>
      </c>
    </row>
    <row r="300" spans="1:14" ht="15" x14ac:dyDescent="0.25">
      <c r="A300" s="5" t="s">
        <v>389</v>
      </c>
    </row>
    <row r="301" spans="1:14" x14ac:dyDescent="0.2">
      <c r="A301" s="1" t="s">
        <v>2</v>
      </c>
      <c r="C301" s="1">
        <v>2019</v>
      </c>
      <c r="D301" s="1">
        <v>2020</v>
      </c>
      <c r="E301" s="1">
        <v>2021</v>
      </c>
      <c r="F301" s="1">
        <v>2022</v>
      </c>
      <c r="G301" s="1">
        <v>2023</v>
      </c>
      <c r="H301" s="1">
        <v>2024</v>
      </c>
      <c r="I301" s="1">
        <v>2025</v>
      </c>
      <c r="J301" s="1">
        <v>2026</v>
      </c>
      <c r="K301" s="1">
        <v>2027</v>
      </c>
      <c r="L301" s="1">
        <v>2028</v>
      </c>
      <c r="M301" s="4" t="s">
        <v>14</v>
      </c>
      <c r="N301" s="4" t="s">
        <v>15</v>
      </c>
    </row>
    <row r="303" spans="1:14" x14ac:dyDescent="0.2">
      <c r="A303" s="1" t="s">
        <v>337</v>
      </c>
      <c r="C303" s="15">
        <v>5.6</v>
      </c>
      <c r="D303" s="15">
        <v>7.5</v>
      </c>
      <c r="E303" s="15">
        <v>6.8</v>
      </c>
      <c r="F303" s="15">
        <v>6.7</v>
      </c>
      <c r="G303" s="15">
        <v>0.6</v>
      </c>
      <c r="H303" s="15">
        <v>-1.9</v>
      </c>
      <c r="I303" s="15">
        <v>-1.4</v>
      </c>
      <c r="J303" s="15">
        <v>-1.3</v>
      </c>
      <c r="K303" s="15">
        <v>-1.9</v>
      </c>
      <c r="L303" s="15">
        <v>-2.5</v>
      </c>
      <c r="M303" s="15">
        <v>27.1</v>
      </c>
      <c r="N303" s="15">
        <v>18.100000000000001</v>
      </c>
    </row>
    <row r="306" spans="1:14" x14ac:dyDescent="0.2">
      <c r="A306" s="1" t="s">
        <v>342</v>
      </c>
    </row>
    <row r="307" spans="1:14" x14ac:dyDescent="0.2">
      <c r="A307" s="33" t="str">
        <f ca="1">HYPERLINK("#"&amp;CELL("address", Contents!A113), "Back to Table of Contents")</f>
        <v>Back to Table of Contents</v>
      </c>
    </row>
    <row r="309" spans="1:14" ht="15" x14ac:dyDescent="0.25">
      <c r="A309" s="5" t="s">
        <v>69</v>
      </c>
    </row>
    <row r="310" spans="1:14" ht="15" x14ac:dyDescent="0.25">
      <c r="A310" s="5" t="s">
        <v>390</v>
      </c>
    </row>
    <row r="311" spans="1:14" x14ac:dyDescent="0.2">
      <c r="A311" s="1" t="s">
        <v>2</v>
      </c>
      <c r="C311" s="1">
        <v>2019</v>
      </c>
      <c r="D311" s="1">
        <v>2020</v>
      </c>
      <c r="E311" s="1">
        <v>2021</v>
      </c>
      <c r="F311" s="1">
        <v>2022</v>
      </c>
      <c r="G311" s="1">
        <v>2023</v>
      </c>
      <c r="H311" s="1">
        <v>2024</v>
      </c>
      <c r="I311" s="1">
        <v>2025</v>
      </c>
      <c r="J311" s="1">
        <v>2026</v>
      </c>
      <c r="K311" s="1">
        <v>2027</v>
      </c>
      <c r="L311" s="1">
        <v>2028</v>
      </c>
      <c r="M311" s="4" t="s">
        <v>14</v>
      </c>
      <c r="N311" s="4" t="s">
        <v>15</v>
      </c>
    </row>
    <row r="313" spans="1:14" x14ac:dyDescent="0.2">
      <c r="A313" s="1" t="s">
        <v>337</v>
      </c>
      <c r="C313" s="15">
        <v>4.5999999999999996</v>
      </c>
      <c r="D313" s="15">
        <v>6.8</v>
      </c>
      <c r="E313" s="15">
        <v>7.8</v>
      </c>
      <c r="F313" s="15">
        <v>8.4</v>
      </c>
      <c r="G313" s="15">
        <v>9.5</v>
      </c>
      <c r="H313" s="15">
        <v>10.4</v>
      </c>
      <c r="I313" s="15">
        <v>11.2</v>
      </c>
      <c r="J313" s="15">
        <v>11.9</v>
      </c>
      <c r="K313" s="15">
        <v>12.7</v>
      </c>
      <c r="L313" s="15">
        <v>13</v>
      </c>
      <c r="M313" s="15">
        <v>37.1</v>
      </c>
      <c r="N313" s="15">
        <v>96.3</v>
      </c>
    </row>
    <row r="316" spans="1:14" x14ac:dyDescent="0.2">
      <c r="A316" s="1" t="s">
        <v>341</v>
      </c>
    </row>
    <row r="317" spans="1:14" x14ac:dyDescent="0.2">
      <c r="A317" s="1" t="s">
        <v>342</v>
      </c>
    </row>
    <row r="318" spans="1:14" x14ac:dyDescent="0.2">
      <c r="A318" s="33" t="str">
        <f ca="1">HYPERLINK("#"&amp;CELL("address", Contents!A114), "Back to Table of Contents")</f>
        <v>Back to Table of Contents</v>
      </c>
    </row>
    <row r="320" spans="1:14" ht="15" x14ac:dyDescent="0.25">
      <c r="A320" s="5" t="s">
        <v>70</v>
      </c>
    </row>
    <row r="321" spans="1:14" ht="15" x14ac:dyDescent="0.25">
      <c r="A321" s="5" t="s">
        <v>391</v>
      </c>
    </row>
    <row r="322" spans="1:14" x14ac:dyDescent="0.2">
      <c r="A322" s="1" t="s">
        <v>2</v>
      </c>
      <c r="C322" s="1">
        <v>2019</v>
      </c>
      <c r="D322" s="1">
        <v>2020</v>
      </c>
      <c r="E322" s="1">
        <v>2021</v>
      </c>
      <c r="F322" s="1">
        <v>2022</v>
      </c>
      <c r="G322" s="1">
        <v>2023</v>
      </c>
      <c r="H322" s="1">
        <v>2024</v>
      </c>
      <c r="I322" s="1">
        <v>2025</v>
      </c>
      <c r="J322" s="1">
        <v>2026</v>
      </c>
      <c r="K322" s="1">
        <v>2027</v>
      </c>
      <c r="L322" s="1">
        <v>2028</v>
      </c>
      <c r="M322" s="4" t="s">
        <v>14</v>
      </c>
      <c r="N322" s="4" t="s">
        <v>15</v>
      </c>
    </row>
    <row r="324" spans="1:14" x14ac:dyDescent="0.2">
      <c r="A324" s="1" t="s">
        <v>337</v>
      </c>
    </row>
    <row r="325" spans="1:14" ht="14.25" customHeight="1" x14ac:dyDescent="0.2">
      <c r="B325" s="2" t="s">
        <v>392</v>
      </c>
      <c r="C325" s="14">
        <v>0.3</v>
      </c>
      <c r="D325" s="14">
        <v>0.4</v>
      </c>
      <c r="E325" s="14">
        <v>0.4</v>
      </c>
      <c r="F325" s="14">
        <v>0.4</v>
      </c>
      <c r="G325" s="14">
        <v>0.4</v>
      </c>
      <c r="H325" s="14">
        <v>0.3</v>
      </c>
      <c r="I325" s="14">
        <v>0.2</v>
      </c>
      <c r="J325" s="4" t="s">
        <v>5</v>
      </c>
      <c r="K325" s="4" t="s">
        <v>5</v>
      </c>
      <c r="L325" s="4" t="s">
        <v>5</v>
      </c>
      <c r="M325" s="14">
        <v>1.9</v>
      </c>
      <c r="N325" s="14">
        <v>2.2999999999999998</v>
      </c>
    </row>
    <row r="326" spans="1:14" ht="14.25" customHeight="1" x14ac:dyDescent="0.2">
      <c r="B326" s="2" t="s">
        <v>393</v>
      </c>
      <c r="C326" s="14">
        <v>0.4</v>
      </c>
      <c r="D326" s="14">
        <v>0.6</v>
      </c>
      <c r="E326" s="14">
        <v>0.6</v>
      </c>
      <c r="F326" s="14">
        <v>0.6</v>
      </c>
      <c r="G326" s="14">
        <v>0.6</v>
      </c>
      <c r="H326" s="14">
        <v>0.6</v>
      </c>
      <c r="I326" s="14">
        <v>0.7</v>
      </c>
      <c r="J326" s="14">
        <v>0.7</v>
      </c>
      <c r="K326" s="14">
        <v>0.7</v>
      </c>
      <c r="L326" s="14">
        <v>0.7</v>
      </c>
      <c r="M326" s="14">
        <v>2.8</v>
      </c>
      <c r="N326" s="14">
        <v>6.1</v>
      </c>
    </row>
    <row r="327" spans="1:14" x14ac:dyDescent="0.2">
      <c r="B327" s="2" t="s">
        <v>7</v>
      </c>
      <c r="C327" s="14">
        <v>0.7</v>
      </c>
      <c r="D327" s="14">
        <v>1</v>
      </c>
      <c r="E327" s="14">
        <v>1</v>
      </c>
      <c r="F327" s="14">
        <v>1</v>
      </c>
      <c r="G327" s="14">
        <v>1</v>
      </c>
      <c r="H327" s="14">
        <v>0.9</v>
      </c>
      <c r="I327" s="14">
        <v>0.9</v>
      </c>
      <c r="J327" s="14">
        <v>0.7</v>
      </c>
      <c r="K327" s="14">
        <v>0.7</v>
      </c>
      <c r="L327" s="14">
        <v>0.7</v>
      </c>
      <c r="M327" s="14">
        <v>4.7</v>
      </c>
      <c r="N327" s="14">
        <v>8.4</v>
      </c>
    </row>
    <row r="330" spans="1:14" x14ac:dyDescent="0.2">
      <c r="A330" s="1" t="s">
        <v>341</v>
      </c>
    </row>
    <row r="331" spans="1:14" x14ac:dyDescent="0.2">
      <c r="A331" s="1" t="s">
        <v>342</v>
      </c>
    </row>
    <row r="332" spans="1:14" x14ac:dyDescent="0.2">
      <c r="A332" s="1" t="s">
        <v>362</v>
      </c>
    </row>
    <row r="333" spans="1:14" x14ac:dyDescent="0.2">
      <c r="A333" s="33" t="str">
        <f ca="1">HYPERLINK("#"&amp;CELL("address", Contents!A115), "Back to Table of Contents")</f>
        <v>Back to Table of Contents</v>
      </c>
    </row>
    <row r="335" spans="1:14" ht="15" x14ac:dyDescent="0.25">
      <c r="A335" s="5" t="s">
        <v>71</v>
      </c>
    </row>
    <row r="336" spans="1:14" ht="15" x14ac:dyDescent="0.25">
      <c r="A336" s="5" t="s">
        <v>394</v>
      </c>
    </row>
    <row r="337" spans="1:14" x14ac:dyDescent="0.2">
      <c r="A337" s="1" t="s">
        <v>2</v>
      </c>
      <c r="C337" s="1">
        <v>2019</v>
      </c>
      <c r="D337" s="1">
        <v>2020</v>
      </c>
      <c r="E337" s="1">
        <v>2021</v>
      </c>
      <c r="F337" s="1">
        <v>2022</v>
      </c>
      <c r="G337" s="1">
        <v>2023</v>
      </c>
      <c r="H337" s="1">
        <v>2024</v>
      </c>
      <c r="I337" s="1">
        <v>2025</v>
      </c>
      <c r="J337" s="1">
        <v>2026</v>
      </c>
      <c r="K337" s="1">
        <v>2027</v>
      </c>
      <c r="L337" s="1">
        <v>2028</v>
      </c>
      <c r="M337" s="4" t="s">
        <v>14</v>
      </c>
      <c r="N337" s="4" t="s">
        <v>15</v>
      </c>
    </row>
    <row r="339" spans="1:14" x14ac:dyDescent="0.2">
      <c r="A339" s="1" t="s">
        <v>337</v>
      </c>
      <c r="C339" s="15">
        <v>6.5</v>
      </c>
      <c r="D339" s="15">
        <v>13</v>
      </c>
      <c r="E339" s="15">
        <v>13</v>
      </c>
      <c r="F339" s="15">
        <v>13</v>
      </c>
      <c r="G339" s="15">
        <v>7</v>
      </c>
      <c r="H339" s="15">
        <v>1</v>
      </c>
      <c r="I339" s="15">
        <v>1.1000000000000001</v>
      </c>
      <c r="J339" s="15">
        <v>1.1000000000000001</v>
      </c>
      <c r="K339" s="15">
        <v>1.1000000000000001</v>
      </c>
      <c r="L339" s="15">
        <v>1.1000000000000001</v>
      </c>
      <c r="M339" s="15">
        <v>52.5</v>
      </c>
      <c r="N339" s="15">
        <v>57.9</v>
      </c>
    </row>
    <row r="342" spans="1:14" x14ac:dyDescent="0.2">
      <c r="A342" s="1" t="s">
        <v>341</v>
      </c>
    </row>
    <row r="343" spans="1:14" x14ac:dyDescent="0.2">
      <c r="A343" s="1" t="s">
        <v>342</v>
      </c>
    </row>
    <row r="344" spans="1:14" x14ac:dyDescent="0.2">
      <c r="A344" s="33" t="str">
        <f ca="1">HYPERLINK("#"&amp;CELL("address", Contents!A116), "Back to Table of Contents")</f>
        <v>Back to Table of Contents</v>
      </c>
    </row>
    <row r="346" spans="1:14" ht="15" x14ac:dyDescent="0.25">
      <c r="A346" s="5" t="s">
        <v>72</v>
      </c>
    </row>
    <row r="347" spans="1:14" ht="15" x14ac:dyDescent="0.25">
      <c r="A347" s="5" t="s">
        <v>395</v>
      </c>
    </row>
    <row r="348" spans="1:14" x14ac:dyDescent="0.2">
      <c r="A348" s="1" t="s">
        <v>2</v>
      </c>
      <c r="C348" s="1">
        <v>2019</v>
      </c>
      <c r="D348" s="1">
        <v>2020</v>
      </c>
      <c r="E348" s="1">
        <v>2021</v>
      </c>
      <c r="F348" s="1">
        <v>2022</v>
      </c>
      <c r="G348" s="1">
        <v>2023</v>
      </c>
      <c r="H348" s="1">
        <v>2024</v>
      </c>
      <c r="I348" s="1">
        <v>2025</v>
      </c>
      <c r="J348" s="1">
        <v>2026</v>
      </c>
      <c r="K348" s="1">
        <v>2027</v>
      </c>
      <c r="L348" s="1">
        <v>2028</v>
      </c>
      <c r="M348" s="4" t="s">
        <v>14</v>
      </c>
      <c r="N348" s="4" t="s">
        <v>15</v>
      </c>
    </row>
    <row r="350" spans="1:14" x14ac:dyDescent="0.2">
      <c r="A350" s="1" t="s">
        <v>337</v>
      </c>
    </row>
    <row r="351" spans="1:14" ht="28.5" x14ac:dyDescent="0.2">
      <c r="B351" s="2" t="s">
        <v>396</v>
      </c>
      <c r="C351" s="15">
        <v>9.4</v>
      </c>
      <c r="D351" s="15">
        <v>16.8</v>
      </c>
      <c r="E351" s="15">
        <v>12.8</v>
      </c>
      <c r="F351" s="15">
        <v>8.5</v>
      </c>
      <c r="G351" s="15">
        <v>4.2</v>
      </c>
      <c r="H351" s="15">
        <v>2</v>
      </c>
      <c r="I351" s="15">
        <v>2.1</v>
      </c>
      <c r="J351" s="15">
        <v>2.2000000000000002</v>
      </c>
      <c r="K351" s="15">
        <v>2.2000000000000002</v>
      </c>
      <c r="L351" s="15">
        <v>2.2999999999999998</v>
      </c>
      <c r="M351" s="15">
        <v>51.7</v>
      </c>
      <c r="N351" s="15">
        <v>62.5</v>
      </c>
    </row>
    <row r="352" spans="1:14" ht="28.5" x14ac:dyDescent="0.2">
      <c r="B352" s="2" t="s">
        <v>397</v>
      </c>
      <c r="C352" s="15">
        <v>10.6</v>
      </c>
      <c r="D352" s="15">
        <v>20.399999999999999</v>
      </c>
      <c r="E352" s="15">
        <v>18.8</v>
      </c>
      <c r="F352" s="15">
        <v>17.2</v>
      </c>
      <c r="G352" s="15">
        <v>15.5</v>
      </c>
      <c r="H352" s="15">
        <v>13.7</v>
      </c>
      <c r="I352" s="15">
        <v>11.9</v>
      </c>
      <c r="J352" s="15">
        <v>10.1</v>
      </c>
      <c r="K352" s="15">
        <v>8.1</v>
      </c>
      <c r="L352" s="15">
        <v>6.1</v>
      </c>
      <c r="M352" s="15">
        <v>82.5</v>
      </c>
      <c r="N352" s="15">
        <v>132.4</v>
      </c>
    </row>
    <row r="353" spans="1:14" x14ac:dyDescent="0.2">
      <c r="C353" s="15"/>
      <c r="D353" s="15"/>
      <c r="E353" s="15"/>
      <c r="F353" s="15"/>
      <c r="G353" s="15"/>
      <c r="H353" s="15"/>
      <c r="I353" s="15"/>
      <c r="J353" s="15"/>
      <c r="K353" s="15"/>
      <c r="L353" s="15"/>
      <c r="M353" s="15"/>
      <c r="N353" s="15"/>
    </row>
    <row r="355" spans="1:14" x14ac:dyDescent="0.2">
      <c r="A355" s="1" t="s">
        <v>341</v>
      </c>
    </row>
    <row r="356" spans="1:14" x14ac:dyDescent="0.2">
      <c r="A356" s="1" t="s">
        <v>342</v>
      </c>
    </row>
    <row r="357" spans="1:14" x14ac:dyDescent="0.2">
      <c r="A357" s="33" t="str">
        <f ca="1">HYPERLINK("#"&amp;CELL("address", Contents!A117), "Back to Table of Contents")</f>
        <v>Back to Table of Contents</v>
      </c>
    </row>
    <row r="359" spans="1:14" ht="15" x14ac:dyDescent="0.25">
      <c r="A359" s="5" t="s">
        <v>73</v>
      </c>
    </row>
    <row r="360" spans="1:14" ht="15" x14ac:dyDescent="0.25">
      <c r="A360" s="5" t="s">
        <v>398</v>
      </c>
    </row>
    <row r="361" spans="1:14" x14ac:dyDescent="0.2">
      <c r="A361" s="1" t="s">
        <v>2</v>
      </c>
      <c r="C361" s="1">
        <v>2019</v>
      </c>
      <c r="D361" s="1">
        <v>2020</v>
      </c>
      <c r="E361" s="1">
        <v>2021</v>
      </c>
      <c r="F361" s="1">
        <v>2022</v>
      </c>
      <c r="G361" s="1">
        <v>2023</v>
      </c>
      <c r="H361" s="1">
        <v>2024</v>
      </c>
      <c r="I361" s="1">
        <v>2025</v>
      </c>
      <c r="J361" s="1">
        <v>2026</v>
      </c>
      <c r="K361" s="1">
        <v>2027</v>
      </c>
      <c r="L361" s="1">
        <v>2028</v>
      </c>
      <c r="M361" s="4" t="s">
        <v>14</v>
      </c>
      <c r="N361" s="4" t="s">
        <v>15</v>
      </c>
    </row>
    <row r="363" spans="1:14" x14ac:dyDescent="0.2">
      <c r="A363" s="1" t="s">
        <v>337</v>
      </c>
      <c r="C363" s="15">
        <v>0.1</v>
      </c>
      <c r="D363" s="15">
        <v>0.5</v>
      </c>
      <c r="E363" s="15">
        <v>1.4</v>
      </c>
      <c r="F363" s="15">
        <v>2.4</v>
      </c>
      <c r="G363" s="15">
        <v>3.7</v>
      </c>
      <c r="H363" s="15">
        <v>5</v>
      </c>
      <c r="I363" s="15">
        <v>6.6</v>
      </c>
      <c r="J363" s="15">
        <v>8.1999999999999993</v>
      </c>
      <c r="K363" s="15">
        <v>9.9</v>
      </c>
      <c r="L363" s="15">
        <v>11.5</v>
      </c>
      <c r="M363" s="15">
        <v>8.1</v>
      </c>
      <c r="N363" s="15">
        <v>49.4</v>
      </c>
    </row>
    <row r="366" spans="1:14" x14ac:dyDescent="0.2">
      <c r="A366" s="1" t="s">
        <v>341</v>
      </c>
    </row>
    <row r="367" spans="1:14" x14ac:dyDescent="0.2">
      <c r="A367" s="1" t="s">
        <v>342</v>
      </c>
    </row>
    <row r="368" spans="1:14" x14ac:dyDescent="0.2">
      <c r="A368" s="33" t="str">
        <f ca="1">HYPERLINK("#"&amp;CELL("address", Contents!A118), "Back to Table of Contents")</f>
        <v>Back to Table of Contents</v>
      </c>
    </row>
    <row r="370" spans="1:14" ht="15" x14ac:dyDescent="0.25">
      <c r="A370" s="5" t="s">
        <v>74</v>
      </c>
    </row>
    <row r="371" spans="1:14" ht="15" x14ac:dyDescent="0.25">
      <c r="A371" s="5" t="s">
        <v>399</v>
      </c>
    </row>
    <row r="372" spans="1:14" x14ac:dyDescent="0.2">
      <c r="A372" s="1" t="s">
        <v>2</v>
      </c>
      <c r="C372" s="1">
        <v>2019</v>
      </c>
      <c r="D372" s="1">
        <v>2020</v>
      </c>
      <c r="E372" s="1">
        <v>2021</v>
      </c>
      <c r="F372" s="1">
        <v>2022</v>
      </c>
      <c r="G372" s="1">
        <v>2023</v>
      </c>
      <c r="H372" s="1">
        <v>2024</v>
      </c>
      <c r="I372" s="1">
        <v>2025</v>
      </c>
      <c r="J372" s="1">
        <v>2026</v>
      </c>
      <c r="K372" s="1">
        <v>2027</v>
      </c>
      <c r="L372" s="1">
        <v>2028</v>
      </c>
      <c r="M372" s="4" t="s">
        <v>14</v>
      </c>
      <c r="N372" s="4" t="s">
        <v>15</v>
      </c>
    </row>
    <row r="374" spans="1:14" x14ac:dyDescent="0.2">
      <c r="A374" s="1" t="s">
        <v>337</v>
      </c>
    </row>
    <row r="375" spans="1:14" x14ac:dyDescent="0.2">
      <c r="B375" s="1" t="s">
        <v>400</v>
      </c>
      <c r="C375" s="1">
        <v>0</v>
      </c>
      <c r="D375" s="15">
        <v>5.4</v>
      </c>
      <c r="E375" s="15">
        <v>7.5</v>
      </c>
      <c r="F375" s="15">
        <v>7.8</v>
      </c>
      <c r="G375" s="15">
        <v>7.9</v>
      </c>
      <c r="H375" s="15">
        <v>7.9</v>
      </c>
      <c r="I375" s="15">
        <v>8</v>
      </c>
      <c r="J375" s="15">
        <v>7.9</v>
      </c>
      <c r="K375" s="15">
        <v>8</v>
      </c>
      <c r="L375" s="15">
        <v>8.1</v>
      </c>
      <c r="M375" s="15">
        <v>28.6</v>
      </c>
      <c r="N375" s="15">
        <v>68.400000000000006</v>
      </c>
    </row>
    <row r="376" spans="1:14" x14ac:dyDescent="0.2">
      <c r="B376" s="1" t="s">
        <v>401</v>
      </c>
      <c r="C376" s="1">
        <v>0</v>
      </c>
      <c r="D376" s="15">
        <v>5.4</v>
      </c>
      <c r="E376" s="15">
        <v>7.8</v>
      </c>
      <c r="F376" s="15">
        <v>8.4</v>
      </c>
      <c r="G376" s="15">
        <v>8.9</v>
      </c>
      <c r="H376" s="15">
        <v>9.5</v>
      </c>
      <c r="I376" s="15">
        <v>10</v>
      </c>
      <c r="J376" s="15">
        <v>10.3</v>
      </c>
      <c r="K376" s="15">
        <v>10.8</v>
      </c>
      <c r="L376" s="15">
        <v>11.4</v>
      </c>
      <c r="M376" s="15">
        <v>30.5</v>
      </c>
      <c r="N376" s="15">
        <v>82.5</v>
      </c>
    </row>
    <row r="379" spans="1:14" x14ac:dyDescent="0.2">
      <c r="A379" s="1" t="s">
        <v>341</v>
      </c>
    </row>
    <row r="380" spans="1:14" x14ac:dyDescent="0.2">
      <c r="A380" s="1" t="s">
        <v>168</v>
      </c>
    </row>
    <row r="381" spans="1:14" x14ac:dyDescent="0.2">
      <c r="A381" s="33" t="str">
        <f ca="1">HYPERLINK("#"&amp;CELL("address", Contents!A119), "Back to Table of Contents")</f>
        <v>Back to Table of Contents</v>
      </c>
    </row>
    <row r="383" spans="1:14" ht="15" x14ac:dyDescent="0.25">
      <c r="A383" s="5" t="s">
        <v>75</v>
      </c>
    </row>
    <row r="384" spans="1:14" ht="15" x14ac:dyDescent="0.25">
      <c r="A384" s="5" t="s">
        <v>402</v>
      </c>
    </row>
    <row r="385" spans="1:14" x14ac:dyDescent="0.2">
      <c r="A385" s="1" t="s">
        <v>2</v>
      </c>
      <c r="C385" s="1">
        <v>2019</v>
      </c>
      <c r="D385" s="1">
        <v>2020</v>
      </c>
      <c r="E385" s="1">
        <v>2021</v>
      </c>
      <c r="F385" s="1">
        <v>2022</v>
      </c>
      <c r="G385" s="1">
        <v>2023</v>
      </c>
      <c r="H385" s="1">
        <v>2024</v>
      </c>
      <c r="I385" s="1">
        <v>2025</v>
      </c>
      <c r="J385" s="1">
        <v>2026</v>
      </c>
      <c r="K385" s="1">
        <v>2027</v>
      </c>
      <c r="L385" s="1">
        <v>2028</v>
      </c>
      <c r="M385" s="4" t="s">
        <v>14</v>
      </c>
      <c r="N385" s="4" t="s">
        <v>15</v>
      </c>
    </row>
    <row r="387" spans="1:14" x14ac:dyDescent="0.2">
      <c r="A387" s="1" t="s">
        <v>208</v>
      </c>
      <c r="C387" s="4" t="s">
        <v>5</v>
      </c>
      <c r="D387" s="4" t="s">
        <v>5</v>
      </c>
      <c r="E387" s="14">
        <v>-0.1</v>
      </c>
      <c r="F387" s="14">
        <v>-0.1</v>
      </c>
      <c r="G387" s="14">
        <v>-0.1</v>
      </c>
      <c r="H387" s="14">
        <v>-0.1</v>
      </c>
      <c r="I387" s="14">
        <v>-0.1</v>
      </c>
      <c r="J387" s="14">
        <v>-0.1</v>
      </c>
      <c r="K387" s="14">
        <v>-0.1</v>
      </c>
      <c r="L387" s="14">
        <v>-0.1</v>
      </c>
      <c r="M387" s="14">
        <v>-0.3</v>
      </c>
      <c r="N387" s="14">
        <v>-0.9</v>
      </c>
    </row>
    <row r="388" spans="1:14" x14ac:dyDescent="0.2">
      <c r="A388" s="1" t="s">
        <v>337</v>
      </c>
      <c r="C388" s="14">
        <v>3.5</v>
      </c>
      <c r="D388" s="14">
        <v>4.5999999999999996</v>
      </c>
      <c r="E388" s="14">
        <v>4.3</v>
      </c>
      <c r="F388" s="14">
        <v>4.3</v>
      </c>
      <c r="G388" s="14">
        <v>4.2</v>
      </c>
      <c r="H388" s="14">
        <v>4.2</v>
      </c>
      <c r="I388" s="14">
        <v>4.0999999999999996</v>
      </c>
      <c r="J388" s="14">
        <v>4</v>
      </c>
      <c r="K388" s="14">
        <v>3.9</v>
      </c>
      <c r="L388" s="14">
        <v>3.9</v>
      </c>
      <c r="M388" s="14">
        <v>20.9</v>
      </c>
      <c r="N388" s="14">
        <v>41</v>
      </c>
    </row>
    <row r="389" spans="1:14" x14ac:dyDescent="0.2">
      <c r="B389" s="1" t="s">
        <v>43</v>
      </c>
      <c r="C389" s="14">
        <v>-3.5</v>
      </c>
      <c r="D389" s="14">
        <v>-4.5999999999999996</v>
      </c>
      <c r="E389" s="14">
        <v>-4.4000000000000004</v>
      </c>
      <c r="F389" s="14">
        <v>-4.4000000000000004</v>
      </c>
      <c r="G389" s="14">
        <v>-4.3</v>
      </c>
      <c r="H389" s="14">
        <v>-4.3</v>
      </c>
      <c r="I389" s="14">
        <v>-4.2</v>
      </c>
      <c r="J389" s="14">
        <v>-4.0999999999999996</v>
      </c>
      <c r="K389" s="14">
        <v>-4</v>
      </c>
      <c r="L389" s="14">
        <v>-4</v>
      </c>
      <c r="M389" s="14">
        <v>-21.2</v>
      </c>
      <c r="N389" s="14">
        <v>-41.9</v>
      </c>
    </row>
    <row r="392" spans="1:14" x14ac:dyDescent="0.2">
      <c r="A392" s="1" t="s">
        <v>369</v>
      </c>
    </row>
    <row r="393" spans="1:14" x14ac:dyDescent="0.2">
      <c r="A393" s="1" t="s">
        <v>342</v>
      </c>
    </row>
    <row r="394" spans="1:14" x14ac:dyDescent="0.2">
      <c r="A394" s="1" t="s">
        <v>9</v>
      </c>
    </row>
    <row r="395" spans="1:14" x14ac:dyDescent="0.2">
      <c r="A395" s="33" t="str">
        <f ca="1">HYPERLINK("#"&amp;CELL("address", Contents!A120), "Back to Table of Contents")</f>
        <v>Back to Table of Contents</v>
      </c>
    </row>
    <row r="397" spans="1:14" ht="15" x14ac:dyDescent="0.25">
      <c r="A397" s="5" t="s">
        <v>76</v>
      </c>
    </row>
    <row r="398" spans="1:14" ht="15" x14ac:dyDescent="0.25">
      <c r="A398" s="5" t="s">
        <v>403</v>
      </c>
    </row>
    <row r="399" spans="1:14" x14ac:dyDescent="0.2">
      <c r="A399" s="1" t="s">
        <v>2</v>
      </c>
      <c r="C399" s="1">
        <v>2019</v>
      </c>
      <c r="D399" s="1">
        <v>2020</v>
      </c>
      <c r="E399" s="1">
        <v>2021</v>
      </c>
      <c r="F399" s="1">
        <v>2022</v>
      </c>
      <c r="G399" s="1">
        <v>2023</v>
      </c>
      <c r="H399" s="1">
        <v>2024</v>
      </c>
      <c r="I399" s="1">
        <v>2025</v>
      </c>
      <c r="J399" s="1">
        <v>2026</v>
      </c>
      <c r="K399" s="1">
        <v>2027</v>
      </c>
      <c r="L399" s="1">
        <v>2028</v>
      </c>
      <c r="M399" s="4" t="s">
        <v>14</v>
      </c>
      <c r="N399" s="4" t="s">
        <v>15</v>
      </c>
    </row>
    <row r="401" spans="1:14" x14ac:dyDescent="0.2">
      <c r="A401" s="1" t="s">
        <v>337</v>
      </c>
    </row>
    <row r="402" spans="1:14" x14ac:dyDescent="0.2">
      <c r="B402" s="1" t="s">
        <v>404</v>
      </c>
      <c r="C402" s="15">
        <v>15.2</v>
      </c>
      <c r="D402" s="15">
        <v>21.9</v>
      </c>
      <c r="E402" s="15">
        <v>22.7</v>
      </c>
      <c r="F402" s="15">
        <v>23.5</v>
      </c>
      <c r="G402" s="15">
        <v>24.2</v>
      </c>
      <c r="H402" s="15">
        <v>25</v>
      </c>
      <c r="I402" s="15">
        <v>25.6</v>
      </c>
      <c r="J402" s="15">
        <v>25.8</v>
      </c>
      <c r="K402" s="15">
        <v>26.2</v>
      </c>
      <c r="L402" s="15">
        <v>26.9</v>
      </c>
      <c r="M402" s="15">
        <v>107.5</v>
      </c>
      <c r="N402" s="15">
        <v>237.1</v>
      </c>
    </row>
    <row r="403" spans="1:14" x14ac:dyDescent="0.2">
      <c r="B403" s="1" t="s">
        <v>405</v>
      </c>
      <c r="C403" s="15">
        <v>35.1</v>
      </c>
      <c r="D403" s="15">
        <v>50.2</v>
      </c>
      <c r="E403" s="15">
        <v>51.3</v>
      </c>
      <c r="F403" s="15">
        <v>52.2</v>
      </c>
      <c r="G403" s="15">
        <v>53.1</v>
      </c>
      <c r="H403" s="15">
        <v>54</v>
      </c>
      <c r="I403" s="15">
        <v>54.7</v>
      </c>
      <c r="J403" s="15">
        <v>54.4</v>
      </c>
      <c r="K403" s="15">
        <v>54.6</v>
      </c>
      <c r="L403" s="15">
        <v>55.3</v>
      </c>
      <c r="M403" s="15">
        <v>241.9</v>
      </c>
      <c r="N403" s="15">
        <v>514.9</v>
      </c>
    </row>
    <row r="406" spans="1:14" x14ac:dyDescent="0.2">
      <c r="A406" s="1" t="s">
        <v>341</v>
      </c>
    </row>
    <row r="407" spans="1:14" x14ac:dyDescent="0.2">
      <c r="A407" s="1" t="s">
        <v>342</v>
      </c>
    </row>
    <row r="408" spans="1:14" x14ac:dyDescent="0.2">
      <c r="A408" s="33" t="str">
        <f ca="1">HYPERLINK("#"&amp;CELL("address", Contents!A121), "Back to Table of Contents")</f>
        <v>Back to Table of Contents</v>
      </c>
    </row>
    <row r="410" spans="1:14" ht="15" x14ac:dyDescent="0.25">
      <c r="A410" s="5" t="s">
        <v>77</v>
      </c>
    </row>
    <row r="411" spans="1:14" ht="15" x14ac:dyDescent="0.25">
      <c r="A411" s="5" t="s">
        <v>406</v>
      </c>
    </row>
    <row r="412" spans="1:14" x14ac:dyDescent="0.2">
      <c r="A412" s="1" t="s">
        <v>2</v>
      </c>
      <c r="C412" s="1">
        <v>2019</v>
      </c>
      <c r="D412" s="1">
        <v>2020</v>
      </c>
      <c r="E412" s="1">
        <v>2021</v>
      </c>
      <c r="F412" s="1">
        <v>2022</v>
      </c>
      <c r="G412" s="1">
        <v>2023</v>
      </c>
      <c r="H412" s="1">
        <v>2024</v>
      </c>
      <c r="I412" s="1">
        <v>2025</v>
      </c>
      <c r="J412" s="1">
        <v>2026</v>
      </c>
      <c r="K412" s="1">
        <v>2027</v>
      </c>
      <c r="L412" s="1">
        <v>2028</v>
      </c>
      <c r="M412" s="4" t="s">
        <v>14</v>
      </c>
      <c r="N412" s="4" t="s">
        <v>15</v>
      </c>
    </row>
    <row r="414" spans="1:14" x14ac:dyDescent="0.2">
      <c r="A414" s="1" t="s">
        <v>337</v>
      </c>
      <c r="C414" s="15">
        <v>23.2</v>
      </c>
      <c r="D414" s="15">
        <v>35.299999999999997</v>
      </c>
      <c r="E414" s="15">
        <v>35.799999999999997</v>
      </c>
      <c r="F414" s="15">
        <v>36.299999999999997</v>
      </c>
      <c r="G414" s="15">
        <v>36.799999999999997</v>
      </c>
      <c r="H414" s="15">
        <v>37.4</v>
      </c>
      <c r="I414" s="15">
        <v>38.1</v>
      </c>
      <c r="J414" s="15">
        <v>38</v>
      </c>
      <c r="K414" s="15">
        <v>38.299999999999997</v>
      </c>
      <c r="L414" s="15">
        <v>39</v>
      </c>
      <c r="M414" s="15">
        <v>167.4</v>
      </c>
      <c r="N414" s="15">
        <v>358.3</v>
      </c>
    </row>
    <row r="417" spans="1:14" x14ac:dyDescent="0.2">
      <c r="A417" s="1" t="s">
        <v>341</v>
      </c>
    </row>
    <row r="418" spans="1:14" x14ac:dyDescent="0.2">
      <c r="A418" s="1" t="s">
        <v>342</v>
      </c>
    </row>
    <row r="419" spans="1:14" x14ac:dyDescent="0.2">
      <c r="A419" s="33" t="str">
        <f ca="1">HYPERLINK("#"&amp;CELL("address", Contents!A122), "Back to Table of Contents")</f>
        <v>Back to Table of Contents</v>
      </c>
    </row>
    <row r="421" spans="1:14" ht="15" x14ac:dyDescent="0.25">
      <c r="A421" s="5" t="s">
        <v>78</v>
      </c>
    </row>
    <row r="422" spans="1:14" ht="15" x14ac:dyDescent="0.25">
      <c r="A422" s="5" t="s">
        <v>407</v>
      </c>
    </row>
    <row r="423" spans="1:14" x14ac:dyDescent="0.2">
      <c r="A423" s="1" t="s">
        <v>2</v>
      </c>
      <c r="C423" s="1">
        <v>2019</v>
      </c>
      <c r="D423" s="1">
        <v>2020</v>
      </c>
      <c r="E423" s="1">
        <v>2021</v>
      </c>
      <c r="F423" s="1">
        <v>2022</v>
      </c>
      <c r="G423" s="1">
        <v>2023</v>
      </c>
      <c r="H423" s="1">
        <v>2024</v>
      </c>
      <c r="I423" s="1">
        <v>2025</v>
      </c>
      <c r="J423" s="1">
        <v>2026</v>
      </c>
      <c r="K423" s="1">
        <v>2027</v>
      </c>
      <c r="L423" s="1">
        <v>2028</v>
      </c>
      <c r="M423" s="4" t="s">
        <v>14</v>
      </c>
      <c r="N423" s="4" t="s">
        <v>15</v>
      </c>
    </row>
    <row r="425" spans="1:14" x14ac:dyDescent="0.2">
      <c r="C425" s="41" t="s">
        <v>408</v>
      </c>
      <c r="D425" s="41"/>
      <c r="E425" s="41"/>
      <c r="F425" s="41"/>
      <c r="G425" s="41"/>
      <c r="H425" s="41"/>
      <c r="I425" s="41"/>
      <c r="J425" s="41"/>
      <c r="K425" s="41"/>
      <c r="L425" s="41"/>
      <c r="M425" s="41"/>
      <c r="N425" s="41"/>
    </row>
    <row r="426" spans="1:14" x14ac:dyDescent="0.2">
      <c r="A426" s="1" t="s">
        <v>337</v>
      </c>
      <c r="C426" s="4">
        <v>0</v>
      </c>
      <c r="D426" s="4" t="s">
        <v>5</v>
      </c>
      <c r="E426" s="4" t="s">
        <v>5</v>
      </c>
      <c r="F426" s="4" t="s">
        <v>5</v>
      </c>
      <c r="G426" s="4" t="s">
        <v>5</v>
      </c>
      <c r="H426" s="4" t="s">
        <v>5</v>
      </c>
      <c r="I426" s="4" t="s">
        <v>5</v>
      </c>
      <c r="J426" s="4" t="s">
        <v>5</v>
      </c>
      <c r="K426" s="4" t="s">
        <v>5</v>
      </c>
      <c r="L426" s="4" t="s">
        <v>5</v>
      </c>
      <c r="M426" s="14">
        <v>0.1</v>
      </c>
      <c r="N426" s="14">
        <v>0.3</v>
      </c>
    </row>
    <row r="427" spans="1:14" x14ac:dyDescent="0.2">
      <c r="C427" s="41" t="s">
        <v>409</v>
      </c>
      <c r="D427" s="41"/>
      <c r="E427" s="41"/>
      <c r="F427" s="41"/>
      <c r="G427" s="41"/>
      <c r="H427" s="41"/>
      <c r="I427" s="41"/>
      <c r="J427" s="41"/>
      <c r="K427" s="41"/>
      <c r="L427" s="41"/>
      <c r="M427" s="41"/>
      <c r="N427" s="41"/>
    </row>
    <row r="428" spans="1:14" x14ac:dyDescent="0.2">
      <c r="A428" s="1" t="s">
        <v>337</v>
      </c>
      <c r="C428" s="4">
        <v>0</v>
      </c>
      <c r="D428" s="4" t="s">
        <v>5</v>
      </c>
      <c r="E428" s="4" t="s">
        <v>5</v>
      </c>
      <c r="F428" s="14">
        <v>0.1</v>
      </c>
      <c r="G428" s="14">
        <v>0.1</v>
      </c>
      <c r="H428" s="14">
        <v>0.1</v>
      </c>
      <c r="I428" s="14">
        <v>0.1</v>
      </c>
      <c r="J428" s="14">
        <v>0.1</v>
      </c>
      <c r="K428" s="14">
        <v>0.1</v>
      </c>
      <c r="L428" s="14">
        <v>0.1</v>
      </c>
      <c r="M428" s="14">
        <v>0.2</v>
      </c>
      <c r="N428" s="14">
        <v>0.6</v>
      </c>
    </row>
    <row r="429" spans="1:14" x14ac:dyDescent="0.2">
      <c r="C429" s="41" t="s">
        <v>410</v>
      </c>
      <c r="D429" s="41"/>
      <c r="E429" s="41"/>
      <c r="F429" s="41"/>
      <c r="G429" s="41"/>
      <c r="H429" s="41"/>
      <c r="I429" s="41"/>
      <c r="J429" s="41"/>
      <c r="K429" s="41"/>
      <c r="L429" s="41"/>
      <c r="M429" s="41"/>
      <c r="N429" s="41"/>
    </row>
    <row r="430" spans="1:14" x14ac:dyDescent="0.2">
      <c r="A430" s="1" t="s">
        <v>337</v>
      </c>
      <c r="C430" s="1">
        <v>0</v>
      </c>
      <c r="D430" s="15">
        <v>0.1</v>
      </c>
      <c r="E430" s="15">
        <v>0.2</v>
      </c>
      <c r="F430" s="15">
        <v>0.2</v>
      </c>
      <c r="G430" s="15">
        <v>0.2</v>
      </c>
      <c r="H430" s="15">
        <v>0.2</v>
      </c>
      <c r="I430" s="15">
        <v>0.2</v>
      </c>
      <c r="J430" s="15">
        <v>0.2</v>
      </c>
      <c r="K430" s="15">
        <v>0.2</v>
      </c>
      <c r="L430" s="15">
        <v>0.2</v>
      </c>
      <c r="M430" s="15">
        <v>0.7</v>
      </c>
      <c r="N430" s="15">
        <v>1.8</v>
      </c>
    </row>
    <row r="431" spans="1:14" x14ac:dyDescent="0.2">
      <c r="C431" s="41" t="s">
        <v>411</v>
      </c>
      <c r="D431" s="41"/>
      <c r="E431" s="41"/>
      <c r="F431" s="41"/>
      <c r="G431" s="41"/>
      <c r="H431" s="41"/>
      <c r="I431" s="41"/>
      <c r="J431" s="41"/>
      <c r="K431" s="41"/>
      <c r="L431" s="41"/>
      <c r="M431" s="41"/>
      <c r="N431" s="41"/>
    </row>
    <row r="432" spans="1:14" x14ac:dyDescent="0.2">
      <c r="A432" s="1" t="s">
        <v>337</v>
      </c>
      <c r="C432" s="1">
        <v>0</v>
      </c>
      <c r="D432" s="15">
        <v>0.2</v>
      </c>
      <c r="E432" s="15">
        <v>0.2</v>
      </c>
      <c r="F432" s="15">
        <v>0.2</v>
      </c>
      <c r="G432" s="15">
        <v>0.2</v>
      </c>
      <c r="H432" s="15">
        <v>0.2</v>
      </c>
      <c r="I432" s="15">
        <v>0.2</v>
      </c>
      <c r="J432" s="15">
        <v>0.2</v>
      </c>
      <c r="K432" s="15">
        <v>0.2</v>
      </c>
      <c r="L432" s="15">
        <v>0.2</v>
      </c>
      <c r="M432" s="15">
        <v>0.8</v>
      </c>
      <c r="N432" s="15">
        <v>2</v>
      </c>
    </row>
    <row r="433" spans="1:14" ht="30" customHeight="1" x14ac:dyDescent="0.2">
      <c r="C433" s="44" t="s">
        <v>412</v>
      </c>
      <c r="D433" s="44"/>
      <c r="E433" s="44"/>
      <c r="F433" s="44"/>
      <c r="G433" s="44"/>
      <c r="H433" s="44"/>
      <c r="I433" s="44"/>
      <c r="J433" s="44"/>
      <c r="K433" s="44"/>
      <c r="L433" s="44"/>
      <c r="M433" s="44"/>
      <c r="N433" s="44"/>
    </row>
    <row r="434" spans="1:14" x14ac:dyDescent="0.2">
      <c r="A434" s="1" t="s">
        <v>337</v>
      </c>
      <c r="C434" s="4">
        <v>0</v>
      </c>
      <c r="D434" s="4" t="s">
        <v>5</v>
      </c>
      <c r="E434" s="4" t="s">
        <v>5</v>
      </c>
      <c r="F434" s="4" t="s">
        <v>5</v>
      </c>
      <c r="G434" s="4" t="s">
        <v>5</v>
      </c>
      <c r="H434" s="4" t="s">
        <v>5</v>
      </c>
      <c r="I434" s="4" t="s">
        <v>5</v>
      </c>
      <c r="J434" s="4" t="s">
        <v>5</v>
      </c>
      <c r="K434" s="4" t="s">
        <v>5</v>
      </c>
      <c r="L434" s="4" t="s">
        <v>5</v>
      </c>
      <c r="M434" s="4" t="s">
        <v>5</v>
      </c>
      <c r="N434" s="14">
        <v>0.1</v>
      </c>
    </row>
    <row r="435" spans="1:14" x14ac:dyDescent="0.2">
      <c r="C435" s="41" t="s">
        <v>413</v>
      </c>
      <c r="D435" s="41"/>
      <c r="E435" s="41"/>
      <c r="F435" s="41"/>
      <c r="G435" s="41"/>
      <c r="H435" s="41"/>
      <c r="I435" s="41"/>
      <c r="J435" s="41"/>
      <c r="K435" s="41"/>
      <c r="L435" s="41"/>
      <c r="M435" s="41"/>
      <c r="N435" s="41"/>
    </row>
    <row r="436" spans="1:14" x14ac:dyDescent="0.2">
      <c r="A436" s="1" t="s">
        <v>337</v>
      </c>
      <c r="C436" s="1">
        <v>0</v>
      </c>
      <c r="D436" s="15">
        <v>0.8</v>
      </c>
      <c r="E436" s="15">
        <v>0.9</v>
      </c>
      <c r="F436" s="15">
        <v>0.9</v>
      </c>
      <c r="G436" s="15">
        <v>0.9</v>
      </c>
      <c r="H436" s="15">
        <v>1</v>
      </c>
      <c r="I436" s="15">
        <v>1</v>
      </c>
      <c r="J436" s="15">
        <v>1</v>
      </c>
      <c r="K436" s="15">
        <v>1</v>
      </c>
      <c r="L436" s="15">
        <v>1.1000000000000001</v>
      </c>
      <c r="M436" s="15">
        <v>3.5</v>
      </c>
      <c r="N436" s="15">
        <v>8.6</v>
      </c>
    </row>
    <row r="437" spans="1:14" x14ac:dyDescent="0.2">
      <c r="C437" s="41" t="s">
        <v>414</v>
      </c>
      <c r="D437" s="41"/>
      <c r="E437" s="41"/>
      <c r="F437" s="41"/>
      <c r="G437" s="41"/>
      <c r="H437" s="41"/>
      <c r="I437" s="41"/>
      <c r="J437" s="41"/>
      <c r="K437" s="41"/>
      <c r="L437" s="41"/>
      <c r="M437" s="41"/>
      <c r="N437" s="41"/>
    </row>
    <row r="438" spans="1:14" x14ac:dyDescent="0.2">
      <c r="A438" s="1" t="s">
        <v>261</v>
      </c>
    </row>
    <row r="439" spans="1:14" x14ac:dyDescent="0.2">
      <c r="B439" s="1" t="s">
        <v>32</v>
      </c>
      <c r="C439" s="4">
        <v>0</v>
      </c>
      <c r="D439" s="4" t="s">
        <v>5</v>
      </c>
      <c r="E439" s="4" t="s">
        <v>5</v>
      </c>
      <c r="F439" s="4" t="s">
        <v>5</v>
      </c>
      <c r="G439" s="4" t="s">
        <v>5</v>
      </c>
      <c r="H439" s="4" t="s">
        <v>5</v>
      </c>
      <c r="I439" s="4" t="s">
        <v>5</v>
      </c>
      <c r="J439" s="4" t="s">
        <v>5</v>
      </c>
      <c r="K439" s="4" t="s">
        <v>5</v>
      </c>
      <c r="L439" s="4" t="s">
        <v>5</v>
      </c>
      <c r="M439" s="4" t="s">
        <v>5</v>
      </c>
      <c r="N439" s="14">
        <v>-0.2</v>
      </c>
    </row>
    <row r="440" spans="1:14" x14ac:dyDescent="0.2">
      <c r="B440" s="1" t="s">
        <v>33</v>
      </c>
      <c r="C440" s="4">
        <v>0</v>
      </c>
      <c r="D440" s="4" t="s">
        <v>5</v>
      </c>
      <c r="E440" s="4" t="s">
        <v>5</v>
      </c>
      <c r="F440" s="4" t="s">
        <v>5</v>
      </c>
      <c r="G440" s="4" t="s">
        <v>5</v>
      </c>
      <c r="H440" s="4" t="s">
        <v>5</v>
      </c>
      <c r="I440" s="4" t="s">
        <v>5</v>
      </c>
      <c r="J440" s="4" t="s">
        <v>5</v>
      </c>
      <c r="K440" s="4" t="s">
        <v>5</v>
      </c>
      <c r="L440" s="4" t="s">
        <v>5</v>
      </c>
      <c r="M440" s="4" t="s">
        <v>5</v>
      </c>
      <c r="N440" s="14">
        <v>-0.2</v>
      </c>
    </row>
    <row r="441" spans="1:14" x14ac:dyDescent="0.2">
      <c r="C441" s="41" t="s">
        <v>149</v>
      </c>
      <c r="D441" s="41"/>
      <c r="E441" s="41"/>
      <c r="F441" s="41"/>
      <c r="G441" s="41"/>
      <c r="H441" s="41"/>
      <c r="I441" s="41"/>
      <c r="J441" s="41"/>
      <c r="K441" s="41"/>
      <c r="L441" s="41"/>
      <c r="M441" s="41"/>
      <c r="N441" s="41"/>
    </row>
    <row r="442" spans="1:14" x14ac:dyDescent="0.2">
      <c r="A442" s="1" t="s">
        <v>43</v>
      </c>
      <c r="C442" s="1">
        <v>0</v>
      </c>
      <c r="D442" s="15">
        <v>-1.1000000000000001</v>
      </c>
      <c r="E442" s="15">
        <v>-1.4</v>
      </c>
      <c r="F442" s="15">
        <v>-1.4</v>
      </c>
      <c r="G442" s="15">
        <v>-1.5</v>
      </c>
      <c r="H442" s="15">
        <v>-1.6</v>
      </c>
      <c r="I442" s="15">
        <v>-1.6</v>
      </c>
      <c r="J442" s="15">
        <v>-1.6</v>
      </c>
      <c r="K442" s="15">
        <v>-1.6</v>
      </c>
      <c r="L442" s="15">
        <v>-1.7</v>
      </c>
      <c r="M442" s="15">
        <v>-5.4</v>
      </c>
      <c r="N442" s="15">
        <v>-13.5</v>
      </c>
    </row>
    <row r="445" spans="1:14" x14ac:dyDescent="0.2">
      <c r="A445" s="1" t="s">
        <v>8</v>
      </c>
    </row>
    <row r="446" spans="1:14" ht="14.25" customHeight="1" x14ac:dyDescent="0.2">
      <c r="A446" s="40" t="s">
        <v>415</v>
      </c>
      <c r="B446" s="40"/>
      <c r="C446" s="40"/>
      <c r="D446" s="40"/>
      <c r="E446" s="40"/>
      <c r="F446" s="40"/>
      <c r="G446" s="40"/>
      <c r="H446" s="40"/>
      <c r="I446" s="40"/>
      <c r="J446" s="40"/>
      <c r="K446" s="40"/>
      <c r="L446" s="40"/>
      <c r="M446" s="40"/>
      <c r="N446" s="40"/>
    </row>
    <row r="447" spans="1:14" x14ac:dyDescent="0.2">
      <c r="A447" s="40"/>
      <c r="B447" s="40"/>
      <c r="C447" s="40"/>
      <c r="D447" s="40"/>
      <c r="E447" s="40"/>
      <c r="F447" s="40"/>
      <c r="G447" s="40"/>
      <c r="H447" s="40"/>
      <c r="I447" s="40"/>
      <c r="J447" s="40"/>
      <c r="K447" s="40"/>
      <c r="L447" s="40"/>
      <c r="M447" s="40"/>
      <c r="N447" s="40"/>
    </row>
    <row r="448" spans="1:14" x14ac:dyDescent="0.2">
      <c r="A448" s="40"/>
      <c r="B448" s="40"/>
      <c r="C448" s="40"/>
      <c r="D448" s="40"/>
      <c r="E448" s="40"/>
      <c r="F448" s="40"/>
      <c r="G448" s="40"/>
      <c r="H448" s="40"/>
      <c r="I448" s="40"/>
      <c r="J448" s="40"/>
      <c r="K448" s="40"/>
      <c r="L448" s="40"/>
      <c r="M448" s="40"/>
      <c r="N448" s="40"/>
    </row>
    <row r="449" spans="1:14" x14ac:dyDescent="0.2">
      <c r="A449" s="1" t="s">
        <v>276</v>
      </c>
    </row>
    <row r="450" spans="1:14" x14ac:dyDescent="0.2">
      <c r="A450" s="33" t="str">
        <f ca="1">HYPERLINK("#"&amp;CELL("address", Contents!A123), "Back to Table of Contents")</f>
        <v>Back to Table of Contents</v>
      </c>
    </row>
    <row r="452" spans="1:14" ht="15" x14ac:dyDescent="0.25">
      <c r="A452" s="5" t="s">
        <v>79</v>
      </c>
    </row>
    <row r="453" spans="1:14" ht="15" x14ac:dyDescent="0.25">
      <c r="A453" s="5" t="s">
        <v>416</v>
      </c>
    </row>
    <row r="454" spans="1:14" x14ac:dyDescent="0.2">
      <c r="A454" s="1" t="s">
        <v>2</v>
      </c>
      <c r="C454" s="1">
        <v>2019</v>
      </c>
      <c r="D454" s="1">
        <v>2020</v>
      </c>
      <c r="E454" s="1">
        <v>2021</v>
      </c>
      <c r="F454" s="1">
        <v>2022</v>
      </c>
      <c r="G454" s="1">
        <v>2023</v>
      </c>
      <c r="H454" s="1">
        <v>2024</v>
      </c>
      <c r="I454" s="1">
        <v>2025</v>
      </c>
      <c r="J454" s="1">
        <v>2026</v>
      </c>
      <c r="K454" s="1">
        <v>2027</v>
      </c>
      <c r="L454" s="1">
        <v>2028</v>
      </c>
      <c r="M454" s="4" t="s">
        <v>14</v>
      </c>
      <c r="N454" s="4" t="s">
        <v>15</v>
      </c>
    </row>
    <row r="456" spans="1:14" x14ac:dyDescent="0.2">
      <c r="A456" s="1" t="s">
        <v>337</v>
      </c>
    </row>
    <row r="457" spans="1:14" x14ac:dyDescent="0.2">
      <c r="B457" s="2" t="s">
        <v>417</v>
      </c>
      <c r="C457" s="1">
        <v>0</v>
      </c>
      <c r="D457" s="1">
        <v>200</v>
      </c>
      <c r="E457" s="1">
        <v>310</v>
      </c>
      <c r="F457" s="1">
        <v>320</v>
      </c>
      <c r="G457" s="1">
        <v>330</v>
      </c>
      <c r="H457" s="1">
        <v>340</v>
      </c>
      <c r="I457" s="1">
        <v>360</v>
      </c>
      <c r="J457" s="1">
        <v>360</v>
      </c>
      <c r="K457" s="1">
        <v>370</v>
      </c>
      <c r="L457" s="1">
        <v>380</v>
      </c>
      <c r="M457" s="8">
        <v>1160</v>
      </c>
      <c r="N457" s="8">
        <v>2970</v>
      </c>
    </row>
    <row r="458" spans="1:14" x14ac:dyDescent="0.2">
      <c r="B458" s="2" t="s">
        <v>418</v>
      </c>
      <c r="C458" s="1">
        <v>0</v>
      </c>
      <c r="D458" s="1">
        <v>40</v>
      </c>
      <c r="E458" s="1">
        <v>100</v>
      </c>
      <c r="F458" s="1">
        <v>170</v>
      </c>
      <c r="G458" s="1">
        <v>240</v>
      </c>
      <c r="H458" s="1">
        <v>320</v>
      </c>
      <c r="I458" s="1">
        <v>350</v>
      </c>
      <c r="J458" s="1">
        <v>360</v>
      </c>
      <c r="K458" s="1">
        <v>370</v>
      </c>
      <c r="L458" s="1">
        <v>380</v>
      </c>
      <c r="M458" s="1">
        <v>550</v>
      </c>
      <c r="N458" s="8">
        <v>2330</v>
      </c>
    </row>
    <row r="459" spans="1:14" x14ac:dyDescent="0.2">
      <c r="B459" s="2" t="s">
        <v>419</v>
      </c>
      <c r="C459" s="1">
        <v>0</v>
      </c>
      <c r="D459" s="1">
        <v>130</v>
      </c>
      <c r="E459" s="1">
        <v>200</v>
      </c>
      <c r="F459" s="1">
        <v>210</v>
      </c>
      <c r="G459" s="1">
        <v>210</v>
      </c>
      <c r="H459" s="1">
        <v>220</v>
      </c>
      <c r="I459" s="1">
        <v>230</v>
      </c>
      <c r="J459" s="1">
        <v>230</v>
      </c>
      <c r="K459" s="1">
        <v>240</v>
      </c>
      <c r="L459" s="1">
        <v>250</v>
      </c>
      <c r="M459" s="1">
        <v>750</v>
      </c>
      <c r="N459" s="8">
        <v>1920</v>
      </c>
    </row>
    <row r="462" spans="1:14" x14ac:dyDescent="0.2">
      <c r="A462" s="1" t="s">
        <v>341</v>
      </c>
    </row>
    <row r="463" spans="1:14" x14ac:dyDescent="0.2">
      <c r="A463" s="33" t="str">
        <f ca="1">HYPERLINK("#"&amp;CELL("address", Contents!A124), "Back to Table of Contents")</f>
        <v>Back to Table of Contents</v>
      </c>
    </row>
    <row r="465" spans="1:14" ht="15" x14ac:dyDescent="0.25">
      <c r="A465" s="5" t="s">
        <v>80</v>
      </c>
    </row>
    <row r="466" spans="1:14" ht="15" x14ac:dyDescent="0.25">
      <c r="A466" s="5" t="s">
        <v>420</v>
      </c>
    </row>
    <row r="467" spans="1:14" x14ac:dyDescent="0.2">
      <c r="A467" s="1" t="s">
        <v>2</v>
      </c>
      <c r="C467" s="1">
        <v>2019</v>
      </c>
      <c r="D467" s="1">
        <v>2020</v>
      </c>
      <c r="E467" s="1">
        <v>2021</v>
      </c>
      <c r="F467" s="1">
        <v>2022</v>
      </c>
      <c r="G467" s="1">
        <v>2023</v>
      </c>
      <c r="H467" s="1">
        <v>2024</v>
      </c>
      <c r="I467" s="1">
        <v>2025</v>
      </c>
      <c r="J467" s="1">
        <v>2026</v>
      </c>
      <c r="K467" s="1">
        <v>2027</v>
      </c>
      <c r="L467" s="1">
        <v>2028</v>
      </c>
      <c r="M467" s="4" t="s">
        <v>14</v>
      </c>
      <c r="N467" s="4" t="s">
        <v>15</v>
      </c>
    </row>
    <row r="469" spans="1:14" x14ac:dyDescent="0.2">
      <c r="A469" s="1" t="s">
        <v>337</v>
      </c>
      <c r="C469" s="17">
        <v>66</v>
      </c>
      <c r="D469" s="17">
        <v>103.4</v>
      </c>
      <c r="E469" s="17">
        <v>105.9</v>
      </c>
      <c r="F469" s="17">
        <v>108.2</v>
      </c>
      <c r="G469" s="17">
        <v>111.2</v>
      </c>
      <c r="H469" s="17">
        <v>115.1</v>
      </c>
      <c r="I469" s="17">
        <v>118.9</v>
      </c>
      <c r="J469" s="17">
        <v>119.5</v>
      </c>
      <c r="K469" s="17">
        <v>123.2</v>
      </c>
      <c r="L469" s="17">
        <v>127.1</v>
      </c>
      <c r="M469" s="17">
        <v>494.7</v>
      </c>
      <c r="N469" s="17">
        <v>1099</v>
      </c>
    </row>
    <row r="472" spans="1:14" x14ac:dyDescent="0.2">
      <c r="A472" s="1" t="s">
        <v>369</v>
      </c>
    </row>
    <row r="473" spans="1:14" x14ac:dyDescent="0.2">
      <c r="A473" s="1" t="s">
        <v>342</v>
      </c>
    </row>
    <row r="474" spans="1:14" x14ac:dyDescent="0.2">
      <c r="A474" s="33" t="str">
        <f ca="1">HYPERLINK("#"&amp;CELL("address", Contents!A125), "Back to Table of Contents")</f>
        <v>Back to Table of Contents</v>
      </c>
    </row>
    <row r="476" spans="1:14" ht="15" x14ac:dyDescent="0.25">
      <c r="A476" s="5" t="s">
        <v>81</v>
      </c>
    </row>
    <row r="477" spans="1:14" ht="15" x14ac:dyDescent="0.25">
      <c r="A477" s="5" t="s">
        <v>421</v>
      </c>
    </row>
    <row r="478" spans="1:14" x14ac:dyDescent="0.2">
      <c r="A478" s="1" t="s">
        <v>2</v>
      </c>
      <c r="C478" s="1">
        <v>2019</v>
      </c>
      <c r="D478" s="1">
        <v>2020</v>
      </c>
      <c r="E478" s="1">
        <v>2021</v>
      </c>
      <c r="F478" s="1">
        <v>2022</v>
      </c>
      <c r="G478" s="1">
        <v>2023</v>
      </c>
      <c r="H478" s="1">
        <v>2024</v>
      </c>
      <c r="I478" s="1">
        <v>2025</v>
      </c>
      <c r="J478" s="1">
        <v>2026</v>
      </c>
      <c r="K478" s="1">
        <v>2027</v>
      </c>
      <c r="L478" s="1">
        <v>2028</v>
      </c>
      <c r="M478" s="4" t="s">
        <v>14</v>
      </c>
      <c r="N478" s="4" t="s">
        <v>15</v>
      </c>
    </row>
    <row r="480" spans="1:14" x14ac:dyDescent="0.2">
      <c r="A480" s="1" t="s">
        <v>337</v>
      </c>
    </row>
    <row r="481" spans="1:14" x14ac:dyDescent="0.2">
      <c r="B481" s="1" t="s">
        <v>422</v>
      </c>
      <c r="C481" s="15">
        <v>10.5</v>
      </c>
      <c r="D481" s="15">
        <v>10.6</v>
      </c>
      <c r="E481" s="15">
        <v>10.6</v>
      </c>
      <c r="F481" s="15">
        <v>10.6</v>
      </c>
      <c r="G481" s="15">
        <v>10.5</v>
      </c>
      <c r="H481" s="15">
        <v>10.4</v>
      </c>
      <c r="I481" s="15">
        <v>10.3</v>
      </c>
      <c r="J481" s="15">
        <v>10</v>
      </c>
      <c r="K481" s="15">
        <v>9.9</v>
      </c>
      <c r="L481" s="15">
        <v>9.8000000000000007</v>
      </c>
      <c r="M481" s="15">
        <v>52.7</v>
      </c>
      <c r="N481" s="15">
        <v>103.1</v>
      </c>
    </row>
    <row r="482" spans="1:14" x14ac:dyDescent="0.2">
      <c r="B482" s="1" t="s">
        <v>423</v>
      </c>
      <c r="C482" s="15">
        <v>9.1999999999999993</v>
      </c>
      <c r="D482" s="15">
        <v>9.3000000000000007</v>
      </c>
      <c r="E482" s="15">
        <v>9.1999999999999993</v>
      </c>
      <c r="F482" s="15">
        <v>9.1999999999999993</v>
      </c>
      <c r="G482" s="15">
        <v>9.1999999999999993</v>
      </c>
      <c r="H482" s="15">
        <v>9</v>
      </c>
      <c r="I482" s="15">
        <v>9</v>
      </c>
      <c r="J482" s="15">
        <v>8.6999999999999993</v>
      </c>
      <c r="K482" s="15">
        <v>8.6</v>
      </c>
      <c r="L482" s="15">
        <v>8.6</v>
      </c>
      <c r="M482" s="15">
        <v>46</v>
      </c>
      <c r="N482" s="15">
        <v>90</v>
      </c>
    </row>
    <row r="485" spans="1:14" x14ac:dyDescent="0.2">
      <c r="A485" s="1" t="s">
        <v>369</v>
      </c>
    </row>
    <row r="486" spans="1:14" x14ac:dyDescent="0.2">
      <c r="A486" s="1" t="s">
        <v>342</v>
      </c>
    </row>
    <row r="487" spans="1:14" x14ac:dyDescent="0.2">
      <c r="A487" s="33" t="str">
        <f ca="1">HYPERLINK("#"&amp;CELL("address", Contents!A126), "Back to Table of Contents")</f>
        <v>Back to Table of Contents</v>
      </c>
    </row>
    <row r="489" spans="1:14" ht="15" x14ac:dyDescent="0.25">
      <c r="A489" s="5" t="s">
        <v>82</v>
      </c>
    </row>
    <row r="490" spans="1:14" ht="15" x14ac:dyDescent="0.25">
      <c r="A490" s="5" t="s">
        <v>424</v>
      </c>
    </row>
    <row r="491" spans="1:14" x14ac:dyDescent="0.2">
      <c r="A491" s="1" t="s">
        <v>2</v>
      </c>
      <c r="C491" s="1">
        <v>2019</v>
      </c>
      <c r="D491" s="1">
        <v>2020</v>
      </c>
      <c r="E491" s="1">
        <v>2021</v>
      </c>
      <c r="F491" s="1">
        <v>2022</v>
      </c>
      <c r="G491" s="1">
        <v>2023</v>
      </c>
      <c r="H491" s="1">
        <v>2024</v>
      </c>
      <c r="I491" s="1">
        <v>2025</v>
      </c>
      <c r="J491" s="1">
        <v>2026</v>
      </c>
      <c r="K491" s="1">
        <v>2027</v>
      </c>
      <c r="L491" s="1">
        <v>2028</v>
      </c>
      <c r="M491" s="4" t="s">
        <v>14</v>
      </c>
      <c r="N491" s="4" t="s">
        <v>15</v>
      </c>
    </row>
    <row r="493" spans="1:14" x14ac:dyDescent="0.2">
      <c r="A493" s="1" t="s">
        <v>337</v>
      </c>
      <c r="C493" s="15">
        <v>-43.9</v>
      </c>
      <c r="D493" s="15">
        <v>22</v>
      </c>
      <c r="E493" s="15">
        <v>70.2</v>
      </c>
      <c r="F493" s="15">
        <v>93.2</v>
      </c>
      <c r="G493" s="15">
        <v>100.7</v>
      </c>
      <c r="H493" s="15">
        <v>103.7</v>
      </c>
      <c r="I493" s="15">
        <v>106.2</v>
      </c>
      <c r="J493" s="15">
        <v>106.3</v>
      </c>
      <c r="K493" s="15">
        <v>107.9</v>
      </c>
      <c r="L493" s="15">
        <v>110.4</v>
      </c>
      <c r="M493" s="15">
        <v>242.2</v>
      </c>
      <c r="N493" s="15">
        <v>776.7</v>
      </c>
    </row>
    <row r="496" spans="1:14" x14ac:dyDescent="0.2">
      <c r="A496" s="1" t="s">
        <v>341</v>
      </c>
    </row>
    <row r="497" spans="1:14" x14ac:dyDescent="0.2">
      <c r="A497" s="1" t="s">
        <v>425</v>
      </c>
    </row>
    <row r="498" spans="1:14" x14ac:dyDescent="0.2">
      <c r="A498" s="33" t="str">
        <f ca="1">HYPERLINK("#"&amp;CELL("address", Contents!A127), "Back to Table of Contents")</f>
        <v>Back to Table of Contents</v>
      </c>
    </row>
    <row r="500" spans="1:14" ht="15" x14ac:dyDescent="0.25">
      <c r="A500" s="5" t="s">
        <v>83</v>
      </c>
    </row>
    <row r="501" spans="1:14" ht="15" x14ac:dyDescent="0.25">
      <c r="A501" s="5" t="s">
        <v>426</v>
      </c>
    </row>
    <row r="502" spans="1:14" x14ac:dyDescent="0.2">
      <c r="A502" s="1" t="s">
        <v>2</v>
      </c>
      <c r="C502" s="1">
        <v>2019</v>
      </c>
      <c r="D502" s="1">
        <v>2020</v>
      </c>
      <c r="E502" s="1">
        <v>2021</v>
      </c>
      <c r="F502" s="1">
        <v>2022</v>
      </c>
      <c r="G502" s="1">
        <v>2023</v>
      </c>
      <c r="H502" s="1">
        <v>2024</v>
      </c>
      <c r="I502" s="1">
        <v>2025</v>
      </c>
      <c r="J502" s="1">
        <v>2026</v>
      </c>
      <c r="K502" s="1">
        <v>2027</v>
      </c>
      <c r="L502" s="1">
        <v>2028</v>
      </c>
      <c r="M502" s="4" t="s">
        <v>14</v>
      </c>
      <c r="N502" s="4" t="s">
        <v>15</v>
      </c>
    </row>
    <row r="504" spans="1:14" x14ac:dyDescent="0.2">
      <c r="A504" s="1" t="s">
        <v>337</v>
      </c>
      <c r="C504" s="15">
        <v>0.6</v>
      </c>
      <c r="D504" s="15">
        <v>3.9</v>
      </c>
      <c r="E504" s="15">
        <v>3.3</v>
      </c>
      <c r="F504" s="15">
        <v>1.8</v>
      </c>
      <c r="G504" s="15">
        <v>1.6</v>
      </c>
      <c r="H504" s="15">
        <v>1.6</v>
      </c>
      <c r="I504" s="15">
        <v>1.5</v>
      </c>
      <c r="J504" s="15">
        <v>1.5</v>
      </c>
      <c r="K504" s="15">
        <v>1.4</v>
      </c>
      <c r="L504" s="15">
        <v>1.4</v>
      </c>
      <c r="M504" s="15">
        <v>11.2</v>
      </c>
      <c r="N504" s="15">
        <v>18.7</v>
      </c>
    </row>
    <row r="507" spans="1:14" x14ac:dyDescent="0.2">
      <c r="A507" s="1" t="s">
        <v>341</v>
      </c>
    </row>
    <row r="508" spans="1:14" x14ac:dyDescent="0.2">
      <c r="A508" s="1" t="s">
        <v>342</v>
      </c>
    </row>
    <row r="509" spans="1:14" x14ac:dyDescent="0.2">
      <c r="A509" s="33" t="str">
        <f ca="1">HYPERLINK("#"&amp;CELL("address", Contents!A128), "Back to Table of Contents")</f>
        <v>Back to Table of Contents</v>
      </c>
    </row>
    <row r="511" spans="1:14" ht="15" x14ac:dyDescent="0.25">
      <c r="A511" s="5" t="s">
        <v>84</v>
      </c>
    </row>
    <row r="512" spans="1:14" ht="15" x14ac:dyDescent="0.25">
      <c r="A512" s="5" t="s">
        <v>427</v>
      </c>
    </row>
    <row r="513" spans="1:14" x14ac:dyDescent="0.2">
      <c r="A513" s="1" t="s">
        <v>2</v>
      </c>
      <c r="C513" s="1">
        <v>2019</v>
      </c>
      <c r="D513" s="1">
        <v>2020</v>
      </c>
      <c r="E513" s="1">
        <v>2021</v>
      </c>
      <c r="F513" s="1">
        <v>2022</v>
      </c>
      <c r="G513" s="1">
        <v>2023</v>
      </c>
      <c r="H513" s="1">
        <v>2024</v>
      </c>
      <c r="I513" s="1">
        <v>2025</v>
      </c>
      <c r="J513" s="1">
        <v>2026</v>
      </c>
      <c r="K513" s="1">
        <v>2027</v>
      </c>
      <c r="L513" s="1">
        <v>2028</v>
      </c>
      <c r="M513" s="4" t="s">
        <v>14</v>
      </c>
      <c r="N513" s="4" t="s">
        <v>15</v>
      </c>
    </row>
    <row r="515" spans="1:14" x14ac:dyDescent="0.2">
      <c r="A515" s="1" t="s">
        <v>337</v>
      </c>
      <c r="C515" s="15">
        <v>1.4</v>
      </c>
      <c r="D515" s="15">
        <v>2.9</v>
      </c>
      <c r="E515" s="15">
        <v>4.2</v>
      </c>
      <c r="F515" s="15">
        <v>5.6</v>
      </c>
      <c r="G515" s="15">
        <v>5.5</v>
      </c>
      <c r="H515" s="15">
        <v>5.4</v>
      </c>
      <c r="I515" s="15">
        <v>5.3</v>
      </c>
      <c r="J515" s="15">
        <v>5.2</v>
      </c>
      <c r="K515" s="15">
        <v>5</v>
      </c>
      <c r="L515" s="15">
        <v>4.8</v>
      </c>
      <c r="M515" s="15">
        <v>19.7</v>
      </c>
      <c r="N515" s="15">
        <v>45.4</v>
      </c>
    </row>
    <row r="518" spans="1:14" x14ac:dyDescent="0.2">
      <c r="A518" s="1" t="s">
        <v>342</v>
      </c>
    </row>
    <row r="519" spans="1:14" x14ac:dyDescent="0.2">
      <c r="A519" s="33" t="str">
        <f ca="1">HYPERLINK("#"&amp;CELL("address", Contents!A129), "Back to Table of Contents")</f>
        <v>Back to Table of Contents</v>
      </c>
    </row>
    <row r="521" spans="1:14" ht="15" x14ac:dyDescent="0.25">
      <c r="A521" s="5" t="s">
        <v>85</v>
      </c>
    </row>
    <row r="522" spans="1:14" ht="15" x14ac:dyDescent="0.25">
      <c r="A522" s="5" t="s">
        <v>428</v>
      </c>
    </row>
    <row r="523" spans="1:14" x14ac:dyDescent="0.2">
      <c r="A523" s="1" t="s">
        <v>2</v>
      </c>
      <c r="C523" s="1">
        <v>2019</v>
      </c>
      <c r="D523" s="1">
        <v>2020</v>
      </c>
      <c r="E523" s="1">
        <v>2021</v>
      </c>
      <c r="F523" s="1">
        <v>2022</v>
      </c>
      <c r="G523" s="1">
        <v>2023</v>
      </c>
      <c r="H523" s="1">
        <v>2024</v>
      </c>
      <c r="I523" s="1">
        <v>2025</v>
      </c>
      <c r="J523" s="1">
        <v>2026</v>
      </c>
      <c r="K523" s="1">
        <v>2027</v>
      </c>
      <c r="L523" s="1">
        <v>2028</v>
      </c>
      <c r="M523" s="4" t="s">
        <v>14</v>
      </c>
      <c r="N523" s="4" t="s">
        <v>15</v>
      </c>
    </row>
    <row r="525" spans="1:14" x14ac:dyDescent="0.2">
      <c r="A525" s="1" t="s">
        <v>3</v>
      </c>
      <c r="C525" s="15">
        <v>0.5</v>
      </c>
      <c r="D525" s="15">
        <v>1</v>
      </c>
      <c r="E525" s="15">
        <v>1.5</v>
      </c>
      <c r="F525" s="15">
        <v>2</v>
      </c>
      <c r="G525" s="15">
        <v>2.5</v>
      </c>
      <c r="H525" s="15">
        <v>2.5</v>
      </c>
      <c r="I525" s="15">
        <v>2.5</v>
      </c>
      <c r="J525" s="15">
        <v>2.5</v>
      </c>
      <c r="K525" s="15">
        <v>2.5</v>
      </c>
      <c r="L525" s="15">
        <v>2.5</v>
      </c>
      <c r="M525" s="15">
        <v>7.5</v>
      </c>
      <c r="N525" s="15">
        <v>20</v>
      </c>
    </row>
    <row r="526" spans="1:14" x14ac:dyDescent="0.2">
      <c r="A526" s="1" t="s">
        <v>337</v>
      </c>
      <c r="C526" s="15">
        <v>0.3</v>
      </c>
      <c r="D526" s="15">
        <v>1.1000000000000001</v>
      </c>
      <c r="E526" s="15">
        <v>2.5</v>
      </c>
      <c r="F526" s="15">
        <v>4.0999999999999996</v>
      </c>
      <c r="G526" s="15">
        <v>5.8</v>
      </c>
      <c r="H526" s="15">
        <v>7.2</v>
      </c>
      <c r="I526" s="15">
        <v>8.1</v>
      </c>
      <c r="J526" s="15">
        <v>8.6</v>
      </c>
      <c r="K526" s="15">
        <v>8.8000000000000007</v>
      </c>
      <c r="L526" s="15">
        <v>8.8000000000000007</v>
      </c>
      <c r="M526" s="15">
        <v>13.8</v>
      </c>
      <c r="N526" s="15">
        <v>55.3</v>
      </c>
    </row>
    <row r="527" spans="1:14" x14ac:dyDescent="0.2">
      <c r="B527" s="1" t="s">
        <v>429</v>
      </c>
      <c r="C527" s="15">
        <v>0.2</v>
      </c>
      <c r="D527" s="15">
        <v>-0.1</v>
      </c>
      <c r="E527" s="15">
        <v>-1</v>
      </c>
      <c r="F527" s="15">
        <v>-2.1</v>
      </c>
      <c r="G527" s="15">
        <v>-3.3</v>
      </c>
      <c r="H527" s="15">
        <v>-4.7</v>
      </c>
      <c r="I527" s="15">
        <v>-5.6</v>
      </c>
      <c r="J527" s="15">
        <v>-6.1</v>
      </c>
      <c r="K527" s="15">
        <v>-6.3</v>
      </c>
      <c r="L527" s="15">
        <v>-6.3</v>
      </c>
      <c r="M527" s="15">
        <v>-6.3</v>
      </c>
      <c r="N527" s="15">
        <v>-35.299999999999997</v>
      </c>
    </row>
    <row r="530" spans="1:14" x14ac:dyDescent="0.2">
      <c r="A530" s="1" t="s">
        <v>430</v>
      </c>
    </row>
    <row r="531" spans="1:14" x14ac:dyDescent="0.2">
      <c r="A531" s="1" t="s">
        <v>8</v>
      </c>
    </row>
    <row r="532" spans="1:14" x14ac:dyDescent="0.2">
      <c r="A532" s="40" t="s">
        <v>431</v>
      </c>
      <c r="B532" s="40"/>
      <c r="C532" s="40"/>
      <c r="D532" s="40"/>
      <c r="E532" s="40"/>
      <c r="F532" s="40"/>
      <c r="G532" s="40"/>
      <c r="H532" s="40"/>
      <c r="I532" s="40"/>
      <c r="J532" s="40"/>
      <c r="K532" s="40"/>
      <c r="L532" s="40"/>
      <c r="M532" s="40"/>
      <c r="N532" s="40"/>
    </row>
    <row r="533" spans="1:14" x14ac:dyDescent="0.2">
      <c r="A533" s="40"/>
      <c r="B533" s="40"/>
      <c r="C533" s="40"/>
      <c r="D533" s="40"/>
      <c r="E533" s="40"/>
      <c r="F533" s="40"/>
      <c r="G533" s="40"/>
      <c r="H533" s="40"/>
      <c r="I533" s="40"/>
      <c r="J533" s="40"/>
      <c r="K533" s="40"/>
      <c r="L533" s="40"/>
      <c r="M533" s="40"/>
      <c r="N533" s="40"/>
    </row>
    <row r="534" spans="1:14" x14ac:dyDescent="0.2">
      <c r="A534" s="33" t="str">
        <f ca="1">HYPERLINK("#"&amp;CELL("address", Contents!A130), "Back to Table of Contents")</f>
        <v>Back to Table of Contents</v>
      </c>
    </row>
  </sheetData>
  <mergeCells count="20">
    <mergeCell ref="C435:N435"/>
    <mergeCell ref="C437:N437"/>
    <mergeCell ref="A446:N448"/>
    <mergeCell ref="A532:N533"/>
    <mergeCell ref="C264:N264"/>
    <mergeCell ref="C425:N425"/>
    <mergeCell ref="C427:N427"/>
    <mergeCell ref="C429:N429"/>
    <mergeCell ref="C431:N431"/>
    <mergeCell ref="C433:N433"/>
    <mergeCell ref="A283:N284"/>
    <mergeCell ref="A270:N271"/>
    <mergeCell ref="C441:N441"/>
    <mergeCell ref="C260:N260"/>
    <mergeCell ref="A140:N141"/>
    <mergeCell ref="C148:N148"/>
    <mergeCell ref="C152:N152"/>
    <mergeCell ref="C156:N156"/>
    <mergeCell ref="A176:N177"/>
    <mergeCell ref="A252:N25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sheetViews>
  <sheetFormatPr defaultRowHeight="14.25" x14ac:dyDescent="0.2"/>
  <cols>
    <col min="1" max="16384" width="9.140625" style="1"/>
  </cols>
  <sheetData>
    <row r="1" spans="1:16" x14ac:dyDescent="0.2">
      <c r="A1" s="18" t="s">
        <v>467</v>
      </c>
      <c r="B1" s="18"/>
      <c r="C1" s="18"/>
      <c r="D1" s="18"/>
      <c r="E1" s="18"/>
      <c r="F1" s="18"/>
    </row>
    <row r="2" spans="1:16" x14ac:dyDescent="0.2">
      <c r="A2" s="20" t="str">
        <f>HYPERLINK("http://www.cbo.gov/publication/54667", "www.cbo.gov/publication/54667")</f>
        <v>www.cbo.gov/publication/54667</v>
      </c>
    </row>
    <row r="5" spans="1:16" ht="15" x14ac:dyDescent="0.25">
      <c r="A5" s="5" t="s">
        <v>472</v>
      </c>
    </row>
    <row r="7" spans="1:16" x14ac:dyDescent="0.2">
      <c r="A7" s="29" t="s">
        <v>449</v>
      </c>
    </row>
    <row r="8" spans="1:16" x14ac:dyDescent="0.2">
      <c r="A8" s="12"/>
    </row>
    <row r="9" spans="1:16" ht="15" x14ac:dyDescent="0.25">
      <c r="A9" s="5" t="s">
        <v>444</v>
      </c>
    </row>
    <row r="10" spans="1:16" ht="14.25" customHeight="1" x14ac:dyDescent="0.2">
      <c r="A10" s="40" t="s">
        <v>481</v>
      </c>
      <c r="B10" s="40"/>
      <c r="C10" s="40"/>
      <c r="D10" s="40"/>
      <c r="E10" s="40"/>
      <c r="F10" s="40"/>
      <c r="G10" s="40"/>
      <c r="H10" s="40"/>
      <c r="I10" s="40"/>
      <c r="J10" s="40"/>
      <c r="K10" s="40"/>
      <c r="L10" s="40"/>
      <c r="M10" s="40"/>
      <c r="N10" s="40"/>
      <c r="O10" s="40"/>
      <c r="P10" s="40"/>
    </row>
    <row r="11" spans="1:16" x14ac:dyDescent="0.2">
      <c r="A11" s="40"/>
      <c r="B11" s="40"/>
      <c r="C11" s="40"/>
      <c r="D11" s="40"/>
      <c r="E11" s="40"/>
      <c r="F11" s="40"/>
      <c r="G11" s="40"/>
      <c r="H11" s="40"/>
      <c r="I11" s="40"/>
      <c r="J11" s="40"/>
      <c r="K11" s="40"/>
      <c r="L11" s="40"/>
      <c r="M11" s="40"/>
      <c r="N11" s="40"/>
      <c r="O11" s="40"/>
      <c r="P11" s="40"/>
    </row>
    <row r="12" spans="1:16" x14ac:dyDescent="0.2">
      <c r="A12" s="40"/>
      <c r="B12" s="40"/>
      <c r="C12" s="40"/>
      <c r="D12" s="40"/>
      <c r="E12" s="40"/>
      <c r="F12" s="40"/>
      <c r="G12" s="40"/>
      <c r="H12" s="40"/>
      <c r="I12" s="40"/>
      <c r="J12" s="40"/>
      <c r="K12" s="40"/>
      <c r="L12" s="40"/>
      <c r="M12" s="40"/>
      <c r="N12" s="40"/>
      <c r="O12" s="40"/>
      <c r="P12" s="40"/>
    </row>
    <row r="13" spans="1:16" x14ac:dyDescent="0.2">
      <c r="A13" s="40"/>
      <c r="B13" s="40"/>
      <c r="C13" s="40"/>
      <c r="D13" s="40"/>
      <c r="E13" s="40"/>
      <c r="F13" s="40"/>
      <c r="G13" s="40"/>
      <c r="H13" s="40"/>
      <c r="I13" s="40"/>
      <c r="J13" s="40"/>
      <c r="K13" s="40"/>
      <c r="L13" s="40"/>
      <c r="M13" s="40"/>
      <c r="N13" s="40"/>
      <c r="O13" s="40"/>
      <c r="P13" s="40"/>
    </row>
    <row r="14" spans="1:16" x14ac:dyDescent="0.2">
      <c r="A14" s="40"/>
      <c r="B14" s="40"/>
      <c r="C14" s="40"/>
      <c r="D14" s="40"/>
      <c r="E14" s="40"/>
      <c r="F14" s="40"/>
      <c r="G14" s="40"/>
      <c r="H14" s="40"/>
      <c r="I14" s="40"/>
      <c r="J14" s="40"/>
      <c r="K14" s="40"/>
      <c r="L14" s="40"/>
      <c r="M14" s="40"/>
      <c r="N14" s="40"/>
      <c r="O14" s="40"/>
      <c r="P14" s="40"/>
    </row>
    <row r="15" spans="1:16" x14ac:dyDescent="0.2">
      <c r="A15" s="40"/>
      <c r="B15" s="40"/>
      <c r="C15" s="40"/>
      <c r="D15" s="40"/>
      <c r="E15" s="40"/>
      <c r="F15" s="40"/>
      <c r="G15" s="40"/>
      <c r="H15" s="40"/>
      <c r="I15" s="40"/>
      <c r="J15" s="40"/>
      <c r="K15" s="40"/>
      <c r="L15" s="40"/>
      <c r="M15" s="40"/>
      <c r="N15" s="40"/>
      <c r="O15" s="40"/>
      <c r="P15" s="40"/>
    </row>
    <row r="16" spans="1:16" x14ac:dyDescent="0.2">
      <c r="A16" s="40"/>
      <c r="B16" s="40"/>
      <c r="C16" s="40"/>
      <c r="D16" s="40"/>
      <c r="E16" s="40"/>
      <c r="F16" s="40"/>
      <c r="G16" s="40"/>
      <c r="H16" s="40"/>
      <c r="I16" s="40"/>
      <c r="J16" s="40"/>
      <c r="K16" s="40"/>
      <c r="L16" s="40"/>
      <c r="M16" s="40"/>
      <c r="N16" s="40"/>
      <c r="O16" s="40"/>
      <c r="P16" s="40"/>
    </row>
    <row r="17" spans="1:16" x14ac:dyDescent="0.2">
      <c r="A17" s="40"/>
      <c r="B17" s="40"/>
      <c r="C17" s="40"/>
      <c r="D17" s="40"/>
      <c r="E17" s="40"/>
      <c r="F17" s="40"/>
      <c r="G17" s="40"/>
      <c r="H17" s="40"/>
      <c r="I17" s="40"/>
      <c r="J17" s="40"/>
      <c r="K17" s="40"/>
      <c r="L17" s="40"/>
      <c r="M17" s="40"/>
      <c r="N17" s="40"/>
      <c r="O17" s="40"/>
      <c r="P17" s="40"/>
    </row>
    <row r="18" spans="1:16" x14ac:dyDescent="0.2">
      <c r="A18" s="33" t="str">
        <f ca="1">HYPERLINK("#"&amp;CELL("address", Contents!A135), "Back to Table of Contents")</f>
        <v>Back to Table of Contents</v>
      </c>
    </row>
    <row r="20" spans="1:16" ht="15" x14ac:dyDescent="0.25">
      <c r="A20" s="5" t="s">
        <v>445</v>
      </c>
    </row>
    <row r="21" spans="1:16" x14ac:dyDescent="0.2">
      <c r="A21" s="40" t="s">
        <v>446</v>
      </c>
      <c r="B21" s="40"/>
      <c r="C21" s="40"/>
      <c r="D21" s="40"/>
      <c r="E21" s="40"/>
      <c r="F21" s="40"/>
      <c r="G21" s="40"/>
      <c r="H21" s="40"/>
      <c r="I21" s="40"/>
      <c r="J21" s="40"/>
      <c r="K21" s="40"/>
      <c r="L21" s="40"/>
      <c r="M21" s="40"/>
      <c r="N21" s="40"/>
      <c r="O21" s="40"/>
      <c r="P21" s="40"/>
    </row>
    <row r="22" spans="1:16" x14ac:dyDescent="0.2">
      <c r="A22" s="40"/>
      <c r="B22" s="40"/>
      <c r="C22" s="40"/>
      <c r="D22" s="40"/>
      <c r="E22" s="40"/>
      <c r="F22" s="40"/>
      <c r="G22" s="40"/>
      <c r="H22" s="40"/>
      <c r="I22" s="40"/>
      <c r="J22" s="40"/>
      <c r="K22" s="40"/>
      <c r="L22" s="40"/>
      <c r="M22" s="40"/>
      <c r="N22" s="40"/>
      <c r="O22" s="40"/>
      <c r="P22" s="40"/>
    </row>
    <row r="23" spans="1:16" x14ac:dyDescent="0.2">
      <c r="A23" s="40"/>
      <c r="B23" s="40"/>
      <c r="C23" s="40"/>
      <c r="D23" s="40"/>
      <c r="E23" s="40"/>
      <c r="F23" s="40"/>
      <c r="G23" s="40"/>
      <c r="H23" s="40"/>
      <c r="I23" s="40"/>
      <c r="J23" s="40"/>
      <c r="K23" s="40"/>
      <c r="L23" s="40"/>
      <c r="M23" s="40"/>
      <c r="N23" s="40"/>
      <c r="O23" s="40"/>
      <c r="P23" s="40"/>
    </row>
    <row r="24" spans="1:16" x14ac:dyDescent="0.2">
      <c r="A24" s="40"/>
      <c r="B24" s="40"/>
      <c r="C24" s="40"/>
      <c r="D24" s="40"/>
      <c r="E24" s="40"/>
      <c r="F24" s="40"/>
      <c r="G24" s="40"/>
      <c r="H24" s="40"/>
      <c r="I24" s="40"/>
      <c r="J24" s="40"/>
      <c r="K24" s="40"/>
      <c r="L24" s="40"/>
      <c r="M24" s="40"/>
      <c r="N24" s="40"/>
      <c r="O24" s="40"/>
      <c r="P24" s="40"/>
    </row>
    <row r="25" spans="1:16" x14ac:dyDescent="0.2">
      <c r="A25" s="40"/>
      <c r="B25" s="40"/>
      <c r="C25" s="40"/>
      <c r="D25" s="40"/>
      <c r="E25" s="40"/>
      <c r="F25" s="40"/>
      <c r="G25" s="40"/>
      <c r="H25" s="40"/>
      <c r="I25" s="40"/>
      <c r="J25" s="40"/>
      <c r="K25" s="40"/>
      <c r="L25" s="40"/>
      <c r="M25" s="40"/>
      <c r="N25" s="40"/>
      <c r="O25" s="40"/>
      <c r="P25" s="40"/>
    </row>
    <row r="26" spans="1:16" x14ac:dyDescent="0.2">
      <c r="A26" s="40"/>
      <c r="B26" s="40"/>
      <c r="C26" s="40"/>
      <c r="D26" s="40"/>
      <c r="E26" s="40"/>
      <c r="F26" s="40"/>
      <c r="G26" s="40"/>
      <c r="H26" s="40"/>
      <c r="I26" s="40"/>
      <c r="J26" s="40"/>
      <c r="K26" s="40"/>
      <c r="L26" s="40"/>
      <c r="M26" s="40"/>
      <c r="N26" s="40"/>
      <c r="O26" s="40"/>
      <c r="P26" s="40"/>
    </row>
    <row r="27" spans="1:16" x14ac:dyDescent="0.2">
      <c r="A27" s="40"/>
      <c r="B27" s="40"/>
      <c r="C27" s="40"/>
      <c r="D27" s="40"/>
      <c r="E27" s="40"/>
      <c r="F27" s="40"/>
      <c r="G27" s="40"/>
      <c r="H27" s="40"/>
      <c r="I27" s="40"/>
      <c r="J27" s="40"/>
      <c r="K27" s="40"/>
      <c r="L27" s="40"/>
      <c r="M27" s="40"/>
      <c r="N27" s="40"/>
      <c r="O27" s="40"/>
      <c r="P27" s="40"/>
    </row>
    <row r="28" spans="1:16" x14ac:dyDescent="0.2">
      <c r="A28" s="40"/>
      <c r="B28" s="40"/>
      <c r="C28" s="40"/>
      <c r="D28" s="40"/>
      <c r="E28" s="40"/>
      <c r="F28" s="40"/>
      <c r="G28" s="40"/>
      <c r="H28" s="40"/>
      <c r="I28" s="40"/>
      <c r="J28" s="40"/>
      <c r="K28" s="40"/>
      <c r="L28" s="40"/>
      <c r="M28" s="40"/>
      <c r="N28" s="40"/>
      <c r="O28" s="40"/>
      <c r="P28" s="40"/>
    </row>
    <row r="29" spans="1:16" x14ac:dyDescent="0.2">
      <c r="A29" s="33" t="str">
        <f ca="1">HYPERLINK("#"&amp;CELL("address", Contents!A136), "Back to Table of Contents")</f>
        <v>Back to Table of Contents</v>
      </c>
    </row>
    <row r="31" spans="1:16" ht="15" x14ac:dyDescent="0.25">
      <c r="A31" s="5" t="s">
        <v>447</v>
      </c>
    </row>
    <row r="32" spans="1:16" x14ac:dyDescent="0.2">
      <c r="A32" s="40" t="s">
        <v>448</v>
      </c>
      <c r="B32" s="40"/>
      <c r="C32" s="40"/>
      <c r="D32" s="40"/>
      <c r="E32" s="40"/>
      <c r="F32" s="40"/>
      <c r="G32" s="40"/>
      <c r="H32" s="40"/>
      <c r="I32" s="40"/>
      <c r="J32" s="40"/>
      <c r="K32" s="40"/>
      <c r="L32" s="40"/>
      <c r="M32" s="40"/>
      <c r="N32" s="40"/>
      <c r="O32" s="40"/>
      <c r="P32" s="40"/>
    </row>
    <row r="33" spans="1:16" x14ac:dyDescent="0.2">
      <c r="A33" s="40"/>
      <c r="B33" s="40"/>
      <c r="C33" s="40"/>
      <c r="D33" s="40"/>
      <c r="E33" s="40"/>
      <c r="F33" s="40"/>
      <c r="G33" s="40"/>
      <c r="H33" s="40"/>
      <c r="I33" s="40"/>
      <c r="J33" s="40"/>
      <c r="K33" s="40"/>
      <c r="L33" s="40"/>
      <c r="M33" s="40"/>
      <c r="N33" s="40"/>
      <c r="O33" s="40"/>
      <c r="P33" s="40"/>
    </row>
    <row r="34" spans="1:16" x14ac:dyDescent="0.2">
      <c r="A34" s="40"/>
      <c r="B34" s="40"/>
      <c r="C34" s="40"/>
      <c r="D34" s="40"/>
      <c r="E34" s="40"/>
      <c r="F34" s="40"/>
      <c r="G34" s="40"/>
      <c r="H34" s="40"/>
      <c r="I34" s="40"/>
      <c r="J34" s="40"/>
      <c r="K34" s="40"/>
      <c r="L34" s="40"/>
      <c r="M34" s="40"/>
      <c r="N34" s="40"/>
      <c r="O34" s="40"/>
      <c r="P34" s="40"/>
    </row>
    <row r="35" spans="1:16" x14ac:dyDescent="0.2">
      <c r="A35" s="40"/>
      <c r="B35" s="40"/>
      <c r="C35" s="40"/>
      <c r="D35" s="40"/>
      <c r="E35" s="40"/>
      <c r="F35" s="40"/>
      <c r="G35" s="40"/>
      <c r="H35" s="40"/>
      <c r="I35" s="40"/>
      <c r="J35" s="40"/>
      <c r="K35" s="40"/>
      <c r="L35" s="40"/>
      <c r="M35" s="40"/>
      <c r="N35" s="40"/>
      <c r="O35" s="40"/>
      <c r="P35" s="40"/>
    </row>
    <row r="36" spans="1:16" x14ac:dyDescent="0.2">
      <c r="A36" s="40"/>
      <c r="B36" s="40"/>
      <c r="C36" s="40"/>
      <c r="D36" s="40"/>
      <c r="E36" s="40"/>
      <c r="F36" s="40"/>
      <c r="G36" s="40"/>
      <c r="H36" s="40"/>
      <c r="I36" s="40"/>
      <c r="J36" s="40"/>
      <c r="K36" s="40"/>
      <c r="L36" s="40"/>
      <c r="M36" s="40"/>
      <c r="N36" s="40"/>
      <c r="O36" s="40"/>
      <c r="P36" s="40"/>
    </row>
    <row r="37" spans="1:16" x14ac:dyDescent="0.2">
      <c r="A37" s="40"/>
      <c r="B37" s="40"/>
      <c r="C37" s="40"/>
      <c r="D37" s="40"/>
      <c r="E37" s="40"/>
      <c r="F37" s="40"/>
      <c r="G37" s="40"/>
      <c r="H37" s="40"/>
      <c r="I37" s="40"/>
      <c r="J37" s="40"/>
      <c r="K37" s="40"/>
      <c r="L37" s="40"/>
      <c r="M37" s="40"/>
      <c r="N37" s="40"/>
      <c r="O37" s="40"/>
      <c r="P37" s="40"/>
    </row>
    <row r="38" spans="1:16" x14ac:dyDescent="0.2">
      <c r="A38" s="40"/>
      <c r="B38" s="40"/>
      <c r="C38" s="40"/>
      <c r="D38" s="40"/>
      <c r="E38" s="40"/>
      <c r="F38" s="40"/>
      <c r="G38" s="40"/>
      <c r="H38" s="40"/>
      <c r="I38" s="40"/>
      <c r="J38" s="40"/>
      <c r="K38" s="40"/>
      <c r="L38" s="40"/>
      <c r="M38" s="40"/>
      <c r="N38" s="40"/>
      <c r="O38" s="40"/>
      <c r="P38" s="40"/>
    </row>
    <row r="39" spans="1:16" x14ac:dyDescent="0.2">
      <c r="A39" s="33" t="str">
        <f ca="1">HYPERLINK("#"&amp;CELL("address", Contents!A137), "Back to Table of Contents")</f>
        <v>Back to Table of Contents</v>
      </c>
    </row>
    <row r="41" spans="1:16" ht="15" x14ac:dyDescent="0.25">
      <c r="A41" s="5" t="s">
        <v>450</v>
      </c>
    </row>
    <row r="42" spans="1:16" ht="15" customHeight="1" x14ac:dyDescent="0.2">
      <c r="A42" s="40" t="s">
        <v>451</v>
      </c>
      <c r="B42" s="40"/>
      <c r="C42" s="40"/>
      <c r="D42" s="40"/>
      <c r="E42" s="40"/>
      <c r="F42" s="40"/>
      <c r="G42" s="40"/>
      <c r="H42" s="40"/>
      <c r="I42" s="40"/>
      <c r="J42" s="40"/>
      <c r="K42" s="40"/>
      <c r="L42" s="40"/>
      <c r="M42" s="40"/>
      <c r="N42" s="40"/>
      <c r="O42" s="40"/>
      <c r="P42" s="40"/>
    </row>
    <row r="43" spans="1:16" x14ac:dyDescent="0.2">
      <c r="A43" s="40"/>
      <c r="B43" s="40"/>
      <c r="C43" s="40"/>
      <c r="D43" s="40"/>
      <c r="E43" s="40"/>
      <c r="F43" s="40"/>
      <c r="G43" s="40"/>
      <c r="H43" s="40"/>
      <c r="I43" s="40"/>
      <c r="J43" s="40"/>
      <c r="K43" s="40"/>
      <c r="L43" s="40"/>
      <c r="M43" s="40"/>
      <c r="N43" s="40"/>
      <c r="O43" s="40"/>
      <c r="P43" s="40"/>
    </row>
    <row r="44" spans="1:16" x14ac:dyDescent="0.2">
      <c r="A44" s="40"/>
      <c r="B44" s="40"/>
      <c r="C44" s="40"/>
      <c r="D44" s="40"/>
      <c r="E44" s="40"/>
      <c r="F44" s="40"/>
      <c r="G44" s="40"/>
      <c r="H44" s="40"/>
      <c r="I44" s="40"/>
      <c r="J44" s="40"/>
      <c r="K44" s="40"/>
      <c r="L44" s="40"/>
      <c r="M44" s="40"/>
      <c r="N44" s="40"/>
      <c r="O44" s="40"/>
      <c r="P44" s="40"/>
    </row>
    <row r="45" spans="1:16" x14ac:dyDescent="0.2">
      <c r="A45" s="40"/>
      <c r="B45" s="40"/>
      <c r="C45" s="40"/>
      <c r="D45" s="40"/>
      <c r="E45" s="40"/>
      <c r="F45" s="40"/>
      <c r="G45" s="40"/>
      <c r="H45" s="40"/>
      <c r="I45" s="40"/>
      <c r="J45" s="40"/>
      <c r="K45" s="40"/>
      <c r="L45" s="40"/>
      <c r="M45" s="40"/>
      <c r="N45" s="40"/>
      <c r="O45" s="40"/>
      <c r="P45" s="40"/>
    </row>
    <row r="46" spans="1:16" x14ac:dyDescent="0.2">
      <c r="A46" s="40"/>
      <c r="B46" s="40"/>
      <c r="C46" s="40"/>
      <c r="D46" s="40"/>
      <c r="E46" s="40"/>
      <c r="F46" s="40"/>
      <c r="G46" s="40"/>
      <c r="H46" s="40"/>
      <c r="I46" s="40"/>
      <c r="J46" s="40"/>
      <c r="K46" s="40"/>
      <c r="L46" s="40"/>
      <c r="M46" s="40"/>
      <c r="N46" s="40"/>
      <c r="O46" s="40"/>
      <c r="P46" s="40"/>
    </row>
    <row r="47" spans="1:16" x14ac:dyDescent="0.2">
      <c r="A47" s="33" t="str">
        <f ca="1">HYPERLINK("#"&amp;CELL("address", Contents!A138), "Back to Table of Contents")</f>
        <v>Back to Table of Contents</v>
      </c>
    </row>
    <row r="49" spans="1:16" ht="15" x14ac:dyDescent="0.25">
      <c r="A49" s="5" t="s">
        <v>453</v>
      </c>
    </row>
    <row r="50" spans="1:16" ht="15" customHeight="1" x14ac:dyDescent="0.2">
      <c r="A50" s="45" t="s">
        <v>452</v>
      </c>
      <c r="B50" s="45"/>
      <c r="C50" s="45"/>
      <c r="D50" s="45"/>
      <c r="E50" s="45"/>
      <c r="F50" s="45"/>
      <c r="G50" s="45"/>
      <c r="H50" s="45"/>
      <c r="I50" s="45"/>
      <c r="J50" s="45"/>
      <c r="K50" s="45"/>
      <c r="L50" s="45"/>
      <c r="M50" s="45"/>
      <c r="N50" s="45"/>
      <c r="O50" s="45"/>
      <c r="P50" s="45"/>
    </row>
    <row r="51" spans="1:16" x14ac:dyDescent="0.2">
      <c r="A51" s="45"/>
      <c r="B51" s="45"/>
      <c r="C51" s="45"/>
      <c r="D51" s="45"/>
      <c r="E51" s="45"/>
      <c r="F51" s="45"/>
      <c r="G51" s="45"/>
      <c r="H51" s="45"/>
      <c r="I51" s="45"/>
      <c r="J51" s="45"/>
      <c r="K51" s="45"/>
      <c r="L51" s="45"/>
      <c r="M51" s="45"/>
      <c r="N51" s="45"/>
      <c r="O51" s="45"/>
      <c r="P51" s="45"/>
    </row>
    <row r="52" spans="1:16" x14ac:dyDescent="0.2">
      <c r="A52" s="45"/>
      <c r="B52" s="45"/>
      <c r="C52" s="45"/>
      <c r="D52" s="45"/>
      <c r="E52" s="45"/>
      <c r="F52" s="45"/>
      <c r="G52" s="45"/>
      <c r="H52" s="45"/>
      <c r="I52" s="45"/>
      <c r="J52" s="45"/>
      <c r="K52" s="45"/>
      <c r="L52" s="45"/>
      <c r="M52" s="45"/>
      <c r="N52" s="45"/>
      <c r="O52" s="45"/>
      <c r="P52" s="45"/>
    </row>
    <row r="53" spans="1:16" x14ac:dyDescent="0.2">
      <c r="A53" s="45"/>
      <c r="B53" s="45"/>
      <c r="C53" s="45"/>
      <c r="D53" s="45"/>
      <c r="E53" s="45"/>
      <c r="F53" s="45"/>
      <c r="G53" s="45"/>
      <c r="H53" s="45"/>
      <c r="I53" s="45"/>
      <c r="J53" s="45"/>
      <c r="K53" s="45"/>
      <c r="L53" s="45"/>
      <c r="M53" s="45"/>
      <c r="N53" s="45"/>
      <c r="O53" s="45"/>
      <c r="P53" s="45"/>
    </row>
    <row r="54" spans="1:16" x14ac:dyDescent="0.2">
      <c r="A54" s="33" t="str">
        <f ca="1">HYPERLINK("#"&amp;CELL("address", Contents!A139), "Back to Table of Contents")</f>
        <v>Back to Table of Contents</v>
      </c>
    </row>
    <row r="56" spans="1:16" x14ac:dyDescent="0.2">
      <c r="A56" s="29" t="s">
        <v>454</v>
      </c>
    </row>
    <row r="57" spans="1:16" x14ac:dyDescent="0.2">
      <c r="A57" s="12"/>
    </row>
    <row r="58" spans="1:16" ht="15" x14ac:dyDescent="0.25">
      <c r="A58" s="5" t="s">
        <v>455</v>
      </c>
    </row>
    <row r="59" spans="1:16" ht="14.25" customHeight="1" x14ac:dyDescent="0.2">
      <c r="A59" s="40" t="s">
        <v>456</v>
      </c>
      <c r="B59" s="40"/>
      <c r="C59" s="40"/>
      <c r="D59" s="40"/>
      <c r="E59" s="40"/>
      <c r="F59" s="40"/>
      <c r="G59" s="40"/>
      <c r="H59" s="40"/>
      <c r="I59" s="40"/>
      <c r="J59" s="40"/>
      <c r="K59" s="40"/>
      <c r="L59" s="40"/>
      <c r="M59" s="40"/>
      <c r="N59" s="40"/>
      <c r="O59" s="40"/>
      <c r="P59" s="40"/>
    </row>
    <row r="60" spans="1:16" x14ac:dyDescent="0.2">
      <c r="A60" s="40"/>
      <c r="B60" s="40"/>
      <c r="C60" s="40"/>
      <c r="D60" s="40"/>
      <c r="E60" s="40"/>
      <c r="F60" s="40"/>
      <c r="G60" s="40"/>
      <c r="H60" s="40"/>
      <c r="I60" s="40"/>
      <c r="J60" s="40"/>
      <c r="K60" s="40"/>
      <c r="L60" s="40"/>
      <c r="M60" s="40"/>
      <c r="N60" s="40"/>
      <c r="O60" s="40"/>
      <c r="P60" s="40"/>
    </row>
    <row r="61" spans="1:16" x14ac:dyDescent="0.2">
      <c r="A61" s="40"/>
      <c r="B61" s="40"/>
      <c r="C61" s="40"/>
      <c r="D61" s="40"/>
      <c r="E61" s="40"/>
      <c r="F61" s="40"/>
      <c r="G61" s="40"/>
      <c r="H61" s="40"/>
      <c r="I61" s="40"/>
      <c r="J61" s="40"/>
      <c r="K61" s="40"/>
      <c r="L61" s="40"/>
      <c r="M61" s="40"/>
      <c r="N61" s="40"/>
      <c r="O61" s="40"/>
      <c r="P61" s="40"/>
    </row>
    <row r="62" spans="1:16" x14ac:dyDescent="0.2">
      <c r="A62" s="40"/>
      <c r="B62" s="40"/>
      <c r="C62" s="40"/>
      <c r="D62" s="40"/>
      <c r="E62" s="40"/>
      <c r="F62" s="40"/>
      <c r="G62" s="40"/>
      <c r="H62" s="40"/>
      <c r="I62" s="40"/>
      <c r="J62" s="40"/>
      <c r="K62" s="40"/>
      <c r="L62" s="40"/>
      <c r="M62" s="40"/>
      <c r="N62" s="40"/>
      <c r="O62" s="40"/>
      <c r="P62" s="40"/>
    </row>
    <row r="63" spans="1:16" x14ac:dyDescent="0.2">
      <c r="A63" s="40"/>
      <c r="B63" s="40"/>
      <c r="C63" s="40"/>
      <c r="D63" s="40"/>
      <c r="E63" s="40"/>
      <c r="F63" s="40"/>
      <c r="G63" s="40"/>
      <c r="H63" s="40"/>
      <c r="I63" s="40"/>
      <c r="J63" s="40"/>
      <c r="K63" s="40"/>
      <c r="L63" s="40"/>
      <c r="M63" s="40"/>
      <c r="N63" s="40"/>
      <c r="O63" s="40"/>
      <c r="P63" s="40"/>
    </row>
    <row r="64" spans="1:16" x14ac:dyDescent="0.2">
      <c r="A64" s="40"/>
      <c r="B64" s="40"/>
      <c r="C64" s="40"/>
      <c r="D64" s="40"/>
      <c r="E64" s="40"/>
      <c r="F64" s="40"/>
      <c r="G64" s="40"/>
      <c r="H64" s="40"/>
      <c r="I64" s="40"/>
      <c r="J64" s="40"/>
      <c r="K64" s="40"/>
      <c r="L64" s="40"/>
      <c r="M64" s="40"/>
      <c r="N64" s="40"/>
      <c r="O64" s="40"/>
      <c r="P64" s="40"/>
    </row>
    <row r="65" spans="1:16" x14ac:dyDescent="0.2">
      <c r="A65" s="40"/>
      <c r="B65" s="40"/>
      <c r="C65" s="40"/>
      <c r="D65" s="40"/>
      <c r="E65" s="40"/>
      <c r="F65" s="40"/>
      <c r="G65" s="40"/>
      <c r="H65" s="40"/>
      <c r="I65" s="40"/>
      <c r="J65" s="40"/>
      <c r="K65" s="40"/>
      <c r="L65" s="40"/>
      <c r="M65" s="40"/>
      <c r="N65" s="40"/>
      <c r="O65" s="40"/>
      <c r="P65" s="40"/>
    </row>
    <row r="66" spans="1:16" x14ac:dyDescent="0.2">
      <c r="A66" s="40"/>
      <c r="B66" s="40"/>
      <c r="C66" s="40"/>
      <c r="D66" s="40"/>
      <c r="E66" s="40"/>
      <c r="F66" s="40"/>
      <c r="G66" s="40"/>
      <c r="H66" s="40"/>
      <c r="I66" s="40"/>
      <c r="J66" s="40"/>
      <c r="K66" s="40"/>
      <c r="L66" s="40"/>
      <c r="M66" s="40"/>
      <c r="N66" s="40"/>
      <c r="O66" s="40"/>
      <c r="P66" s="40"/>
    </row>
    <row r="67" spans="1:16" x14ac:dyDescent="0.2">
      <c r="A67" s="40"/>
      <c r="B67" s="40"/>
      <c r="C67" s="40"/>
      <c r="D67" s="40"/>
      <c r="E67" s="40"/>
      <c r="F67" s="40"/>
      <c r="G67" s="40"/>
      <c r="H67" s="40"/>
      <c r="I67" s="40"/>
      <c r="J67" s="40"/>
      <c r="K67" s="40"/>
      <c r="L67" s="40"/>
      <c r="M67" s="40"/>
      <c r="N67" s="40"/>
      <c r="O67" s="40"/>
      <c r="P67" s="40"/>
    </row>
    <row r="68" spans="1:16" x14ac:dyDescent="0.2">
      <c r="A68" s="33" t="str">
        <f ca="1">HYPERLINK("#"&amp;CELL("address", Contents!A142), "Back to Table of Contents")</f>
        <v>Back to Table of Contents</v>
      </c>
    </row>
    <row r="70" spans="1:16" ht="15" x14ac:dyDescent="0.25">
      <c r="A70" s="5" t="s">
        <v>457</v>
      </c>
    </row>
    <row r="71" spans="1:16" ht="15" customHeight="1" x14ac:dyDescent="0.2">
      <c r="A71" s="40" t="s">
        <v>458</v>
      </c>
      <c r="B71" s="40"/>
      <c r="C71" s="40"/>
      <c r="D71" s="40"/>
      <c r="E71" s="40"/>
      <c r="F71" s="40"/>
      <c r="G71" s="40"/>
      <c r="H71" s="40"/>
      <c r="I71" s="40"/>
      <c r="J71" s="40"/>
      <c r="K71" s="40"/>
      <c r="L71" s="40"/>
      <c r="M71" s="40"/>
      <c r="N71" s="40"/>
      <c r="O71" s="40"/>
      <c r="P71" s="40"/>
    </row>
    <row r="72" spans="1:16" ht="15" customHeight="1" x14ac:dyDescent="0.2">
      <c r="A72" s="40"/>
      <c r="B72" s="40"/>
      <c r="C72" s="40"/>
      <c r="D72" s="40"/>
      <c r="E72" s="40"/>
      <c r="F72" s="40"/>
      <c r="G72" s="40"/>
      <c r="H72" s="40"/>
      <c r="I72" s="40"/>
      <c r="J72" s="40"/>
      <c r="K72" s="40"/>
      <c r="L72" s="40"/>
      <c r="M72" s="40"/>
      <c r="N72" s="40"/>
      <c r="O72" s="40"/>
      <c r="P72" s="40"/>
    </row>
    <row r="73" spans="1:16" x14ac:dyDescent="0.2">
      <c r="A73" s="40"/>
      <c r="B73" s="40"/>
      <c r="C73" s="40"/>
      <c r="D73" s="40"/>
      <c r="E73" s="40"/>
      <c r="F73" s="40"/>
      <c r="G73" s="40"/>
      <c r="H73" s="40"/>
      <c r="I73" s="40"/>
      <c r="J73" s="40"/>
      <c r="K73" s="40"/>
      <c r="L73" s="40"/>
      <c r="M73" s="40"/>
      <c r="N73" s="40"/>
      <c r="O73" s="40"/>
      <c r="P73" s="40"/>
    </row>
    <row r="74" spans="1:16" x14ac:dyDescent="0.2">
      <c r="A74" s="40"/>
      <c r="B74" s="40"/>
      <c r="C74" s="40"/>
      <c r="D74" s="40"/>
      <c r="E74" s="40"/>
      <c r="F74" s="40"/>
      <c r="G74" s="40"/>
      <c r="H74" s="40"/>
      <c r="I74" s="40"/>
      <c r="J74" s="40"/>
      <c r="K74" s="40"/>
      <c r="L74" s="40"/>
      <c r="M74" s="40"/>
      <c r="N74" s="40"/>
      <c r="O74" s="40"/>
      <c r="P74" s="40"/>
    </row>
    <row r="75" spans="1:16" x14ac:dyDescent="0.2">
      <c r="A75" s="33" t="str">
        <f ca="1">HYPERLINK("#"&amp;CELL("address", Contents!A143), "Back to Table of Contents")</f>
        <v>Back to Table of Contents</v>
      </c>
    </row>
    <row r="77" spans="1:16" ht="15" x14ac:dyDescent="0.25">
      <c r="A77" s="5" t="s">
        <v>459</v>
      </c>
    </row>
    <row r="78" spans="1:16" ht="14.25" customHeight="1" x14ac:dyDescent="0.2">
      <c r="A78" s="40" t="s">
        <v>460</v>
      </c>
      <c r="B78" s="40"/>
      <c r="C78" s="40"/>
      <c r="D78" s="40"/>
      <c r="E78" s="40"/>
      <c r="F78" s="40"/>
      <c r="G78" s="40"/>
      <c r="H78" s="40"/>
      <c r="I78" s="40"/>
      <c r="J78" s="40"/>
      <c r="K78" s="40"/>
      <c r="L78" s="40"/>
      <c r="M78" s="40"/>
      <c r="N78" s="40"/>
      <c r="O78" s="40"/>
      <c r="P78" s="40"/>
    </row>
    <row r="79" spans="1:16" x14ac:dyDescent="0.2">
      <c r="A79" s="40"/>
      <c r="B79" s="40"/>
      <c r="C79" s="40"/>
      <c r="D79" s="40"/>
      <c r="E79" s="40"/>
      <c r="F79" s="40"/>
      <c r="G79" s="40"/>
      <c r="H79" s="40"/>
      <c r="I79" s="40"/>
      <c r="J79" s="40"/>
      <c r="K79" s="40"/>
      <c r="L79" s="40"/>
      <c r="M79" s="40"/>
      <c r="N79" s="40"/>
      <c r="O79" s="40"/>
      <c r="P79" s="40"/>
    </row>
    <row r="80" spans="1:16" x14ac:dyDescent="0.2">
      <c r="A80" s="40"/>
      <c r="B80" s="40"/>
      <c r="C80" s="40"/>
      <c r="D80" s="40"/>
      <c r="E80" s="40"/>
      <c r="F80" s="40"/>
      <c r="G80" s="40"/>
      <c r="H80" s="40"/>
      <c r="I80" s="40"/>
      <c r="J80" s="40"/>
      <c r="K80" s="40"/>
      <c r="L80" s="40"/>
      <c r="M80" s="40"/>
      <c r="N80" s="40"/>
      <c r="O80" s="40"/>
      <c r="P80" s="40"/>
    </row>
    <row r="81" spans="1:16" x14ac:dyDescent="0.2">
      <c r="A81" s="40"/>
      <c r="B81" s="40"/>
      <c r="C81" s="40"/>
      <c r="D81" s="40"/>
      <c r="E81" s="40"/>
      <c r="F81" s="40"/>
      <c r="G81" s="40"/>
      <c r="H81" s="40"/>
      <c r="I81" s="40"/>
      <c r="J81" s="40"/>
      <c r="K81" s="40"/>
      <c r="L81" s="40"/>
      <c r="M81" s="40"/>
      <c r="N81" s="40"/>
      <c r="O81" s="40"/>
      <c r="P81" s="40"/>
    </row>
    <row r="82" spans="1:16" x14ac:dyDescent="0.2">
      <c r="A82" s="40"/>
      <c r="B82" s="40"/>
      <c r="C82" s="40"/>
      <c r="D82" s="40"/>
      <c r="E82" s="40"/>
      <c r="F82" s="40"/>
      <c r="G82" s="40"/>
      <c r="H82" s="40"/>
      <c r="I82" s="40"/>
      <c r="J82" s="40"/>
      <c r="K82" s="40"/>
      <c r="L82" s="40"/>
      <c r="M82" s="40"/>
      <c r="N82" s="40"/>
      <c r="O82" s="40"/>
      <c r="P82" s="40"/>
    </row>
    <row r="83" spans="1:16" x14ac:dyDescent="0.2">
      <c r="A83" s="40"/>
      <c r="B83" s="40"/>
      <c r="C83" s="40"/>
      <c r="D83" s="40"/>
      <c r="E83" s="40"/>
      <c r="F83" s="40"/>
      <c r="G83" s="40"/>
      <c r="H83" s="40"/>
      <c r="I83" s="40"/>
      <c r="J83" s="40"/>
      <c r="K83" s="40"/>
      <c r="L83" s="40"/>
      <c r="M83" s="40"/>
      <c r="N83" s="40"/>
      <c r="O83" s="40"/>
      <c r="P83" s="40"/>
    </row>
    <row r="84" spans="1:16" x14ac:dyDescent="0.2">
      <c r="A84" s="40"/>
      <c r="B84" s="40"/>
      <c r="C84" s="40"/>
      <c r="D84" s="40"/>
      <c r="E84" s="40"/>
      <c r="F84" s="40"/>
      <c r="G84" s="40"/>
      <c r="H84" s="40"/>
      <c r="I84" s="40"/>
      <c r="J84" s="40"/>
      <c r="K84" s="40"/>
      <c r="L84" s="40"/>
      <c r="M84" s="40"/>
      <c r="N84" s="40"/>
      <c r="O84" s="40"/>
      <c r="P84" s="40"/>
    </row>
    <row r="85" spans="1:16" x14ac:dyDescent="0.2">
      <c r="A85" s="33" t="str">
        <f ca="1">HYPERLINK("#"&amp;CELL("address", Contents!A144), "Back to Table of Contents")</f>
        <v>Back to Table of Contents</v>
      </c>
    </row>
    <row r="87" spans="1:16" ht="15" x14ac:dyDescent="0.25">
      <c r="A87" s="5" t="s">
        <v>461</v>
      </c>
    </row>
    <row r="88" spans="1:16" ht="15" customHeight="1" x14ac:dyDescent="0.2">
      <c r="A88" s="40" t="s">
        <v>482</v>
      </c>
      <c r="B88" s="40"/>
      <c r="C88" s="40"/>
      <c r="D88" s="40"/>
      <c r="E88" s="40"/>
      <c r="F88" s="40"/>
      <c r="G88" s="40"/>
      <c r="H88" s="40"/>
      <c r="I88" s="40"/>
      <c r="J88" s="40"/>
      <c r="K88" s="40"/>
      <c r="L88" s="40"/>
      <c r="M88" s="40"/>
      <c r="N88" s="40"/>
      <c r="O88" s="40"/>
      <c r="P88" s="40"/>
    </row>
    <row r="89" spans="1:16" ht="15" customHeight="1" x14ac:dyDescent="0.2">
      <c r="A89" s="40"/>
      <c r="B89" s="40"/>
      <c r="C89" s="40"/>
      <c r="D89" s="40"/>
      <c r="E89" s="40"/>
      <c r="F89" s="40"/>
      <c r="G89" s="40"/>
      <c r="H89" s="40"/>
      <c r="I89" s="40"/>
      <c r="J89" s="40"/>
      <c r="K89" s="40"/>
      <c r="L89" s="40"/>
      <c r="M89" s="40"/>
      <c r="N89" s="40"/>
      <c r="O89" s="40"/>
      <c r="P89" s="40"/>
    </row>
    <row r="90" spans="1:16" ht="14.25" customHeight="1" x14ac:dyDescent="0.2">
      <c r="A90" s="40"/>
      <c r="B90" s="40"/>
      <c r="C90" s="40"/>
      <c r="D90" s="40"/>
      <c r="E90" s="40"/>
      <c r="F90" s="40"/>
      <c r="G90" s="40"/>
      <c r="H90" s="40"/>
      <c r="I90" s="40"/>
      <c r="J90" s="40"/>
      <c r="K90" s="40"/>
      <c r="L90" s="40"/>
      <c r="M90" s="40"/>
      <c r="N90" s="40"/>
      <c r="O90" s="40"/>
      <c r="P90" s="40"/>
    </row>
    <row r="91" spans="1:16" x14ac:dyDescent="0.2">
      <c r="A91" s="40"/>
      <c r="B91" s="40"/>
      <c r="C91" s="40"/>
      <c r="D91" s="40"/>
      <c r="E91" s="40"/>
      <c r="F91" s="40"/>
      <c r="G91" s="40"/>
      <c r="H91" s="40"/>
      <c r="I91" s="40"/>
      <c r="J91" s="40"/>
      <c r="K91" s="40"/>
      <c r="L91" s="40"/>
      <c r="M91" s="40"/>
      <c r="N91" s="40"/>
      <c r="O91" s="40"/>
      <c r="P91" s="40"/>
    </row>
    <row r="92" spans="1:16" x14ac:dyDescent="0.2">
      <c r="A92" s="40"/>
      <c r="B92" s="40"/>
      <c r="C92" s="40"/>
      <c r="D92" s="40"/>
      <c r="E92" s="40"/>
      <c r="F92" s="40"/>
      <c r="G92" s="40"/>
      <c r="H92" s="40"/>
      <c r="I92" s="40"/>
      <c r="J92" s="40"/>
      <c r="K92" s="40"/>
      <c r="L92" s="40"/>
      <c r="M92" s="40"/>
      <c r="N92" s="40"/>
      <c r="O92" s="40"/>
      <c r="P92" s="40"/>
    </row>
    <row r="93" spans="1:16" x14ac:dyDescent="0.2">
      <c r="A93" s="40"/>
      <c r="B93" s="40"/>
      <c r="C93" s="40"/>
      <c r="D93" s="40"/>
      <c r="E93" s="40"/>
      <c r="F93" s="40"/>
      <c r="G93" s="40"/>
      <c r="H93" s="40"/>
      <c r="I93" s="40"/>
      <c r="J93" s="40"/>
      <c r="K93" s="40"/>
      <c r="L93" s="40"/>
      <c r="M93" s="40"/>
      <c r="N93" s="40"/>
      <c r="O93" s="40"/>
      <c r="P93" s="40"/>
    </row>
    <row r="94" spans="1:16" x14ac:dyDescent="0.2">
      <c r="A94" s="40"/>
      <c r="B94" s="40"/>
      <c r="C94" s="40"/>
      <c r="D94" s="40"/>
      <c r="E94" s="40"/>
      <c r="F94" s="40"/>
      <c r="G94" s="40"/>
      <c r="H94" s="40"/>
      <c r="I94" s="40"/>
      <c r="J94" s="40"/>
      <c r="K94" s="40"/>
      <c r="L94" s="40"/>
      <c r="M94" s="40"/>
      <c r="N94" s="40"/>
      <c r="O94" s="40"/>
      <c r="P94" s="40"/>
    </row>
    <row r="95" spans="1:16" x14ac:dyDescent="0.2">
      <c r="A95" s="40"/>
      <c r="B95" s="40"/>
      <c r="C95" s="40"/>
      <c r="D95" s="40"/>
      <c r="E95" s="40"/>
      <c r="F95" s="40"/>
      <c r="G95" s="40"/>
      <c r="H95" s="40"/>
      <c r="I95" s="40"/>
      <c r="J95" s="40"/>
      <c r="K95" s="40"/>
      <c r="L95" s="40"/>
      <c r="M95" s="40"/>
      <c r="N95" s="40"/>
      <c r="O95" s="40"/>
      <c r="P95" s="40"/>
    </row>
    <row r="96" spans="1:16" x14ac:dyDescent="0.2">
      <c r="A96" s="40"/>
      <c r="B96" s="40"/>
      <c r="C96" s="40"/>
      <c r="D96" s="40"/>
      <c r="E96" s="40"/>
      <c r="F96" s="40"/>
      <c r="G96" s="40"/>
      <c r="H96" s="40"/>
      <c r="I96" s="40"/>
      <c r="J96" s="40"/>
      <c r="K96" s="40"/>
      <c r="L96" s="40"/>
      <c r="M96" s="40"/>
      <c r="N96" s="40"/>
      <c r="O96" s="40"/>
      <c r="P96" s="40"/>
    </row>
    <row r="97" spans="1:16" x14ac:dyDescent="0.2">
      <c r="A97" s="40"/>
      <c r="B97" s="40"/>
      <c r="C97" s="40"/>
      <c r="D97" s="40"/>
      <c r="E97" s="40"/>
      <c r="F97" s="40"/>
      <c r="G97" s="40"/>
      <c r="H97" s="40"/>
      <c r="I97" s="40"/>
      <c r="J97" s="40"/>
      <c r="K97" s="40"/>
      <c r="L97" s="40"/>
      <c r="M97" s="40"/>
      <c r="N97" s="40"/>
      <c r="O97" s="40"/>
      <c r="P97" s="40"/>
    </row>
    <row r="98" spans="1:16" x14ac:dyDescent="0.2">
      <c r="A98" s="40"/>
      <c r="B98" s="40"/>
      <c r="C98" s="40"/>
      <c r="D98" s="40"/>
      <c r="E98" s="40"/>
      <c r="F98" s="40"/>
      <c r="G98" s="40"/>
      <c r="H98" s="40"/>
      <c r="I98" s="40"/>
      <c r="J98" s="40"/>
      <c r="K98" s="40"/>
      <c r="L98" s="40"/>
      <c r="M98" s="40"/>
      <c r="N98" s="40"/>
      <c r="O98" s="40"/>
      <c r="P98" s="40"/>
    </row>
    <row r="99" spans="1:16" x14ac:dyDescent="0.2">
      <c r="A99" s="33" t="str">
        <f ca="1">HYPERLINK("#"&amp;CELL("address", Contents!A145), "Back to Table of Contents")</f>
        <v>Back to Table of Contents</v>
      </c>
    </row>
  </sheetData>
  <mergeCells count="9">
    <mergeCell ref="A88:P98"/>
    <mergeCell ref="A10:P17"/>
    <mergeCell ref="A21:P28"/>
    <mergeCell ref="A32:P38"/>
    <mergeCell ref="A71:P74"/>
    <mergeCell ref="A78:P84"/>
    <mergeCell ref="A42:P46"/>
    <mergeCell ref="A50:P53"/>
    <mergeCell ref="A59:P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Notes</vt:lpstr>
      <vt:lpstr>Mandatory Spending</vt:lpstr>
      <vt:lpstr>Discretionary Spending</vt:lpstr>
      <vt:lpstr>Revenues</vt:lpstr>
      <vt:lpstr>Appendix</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Dahl</dc:creator>
  <cp:lastModifiedBy>Adam Russell</cp:lastModifiedBy>
  <dcterms:created xsi:type="dcterms:W3CDTF">2019-06-17T18:06:41Z</dcterms:created>
  <dcterms:modified xsi:type="dcterms:W3CDTF">2019-10-23T17:17:07Z</dcterms:modified>
</cp:coreProperties>
</file>